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/>
  <xr:revisionPtr revIDLastSave="0" documentId="13_ncr:1_{16E0C6B5-A20B-484F-9029-EAAEA5E0D911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Rekapitulace stavby" sheetId="1" r:id="rId1"/>
    <sheet name="D.1.1 - ASŘ" sheetId="2" r:id="rId2"/>
    <sheet name="D.1.2 - Zdravotně technic..." sheetId="3" r:id="rId3"/>
    <sheet name="D.1.3 - Plynová zařízení" sheetId="4" r:id="rId4"/>
    <sheet name="D.1.4 - Vzduchotechnika" sheetId="5" r:id="rId5"/>
    <sheet name="D.1.5 - Elektroinstalace" sheetId="6" r:id="rId6"/>
    <sheet name="UT - VYTÁPĚNÍ" sheetId="7" r:id="rId7"/>
    <sheet name="VRN - Vedlejší rozpočtové..." sheetId="8" r:id="rId8"/>
    <sheet name="Seznam figur" sheetId="9" r:id="rId9"/>
  </sheets>
  <definedNames>
    <definedName name="_xlnm._FilterDatabase" localSheetId="1" hidden="1">'D.1.1 - ASŘ'!$C$127:$K$342</definedName>
    <definedName name="_xlnm._FilterDatabase" localSheetId="2" hidden="1">'D.1.2 - Zdravotně technic...'!$C$120:$K$256</definedName>
    <definedName name="_xlnm._FilterDatabase" localSheetId="3" hidden="1">'D.1.3 - Plynová zařízení'!$C$119:$K$174</definedName>
    <definedName name="_xlnm._FilterDatabase" localSheetId="4" hidden="1">'D.1.4 - Vzduchotechnika'!$C$117:$K$130</definedName>
    <definedName name="_xlnm._FilterDatabase" localSheetId="5" hidden="1">'D.1.5 - Elektroinstalace'!$C$119:$K$192</definedName>
    <definedName name="_xlnm._FilterDatabase" localSheetId="6" hidden="1">'UT - VYTÁPĚNÍ'!$C$119:$K$178</definedName>
    <definedName name="_xlnm._FilterDatabase" localSheetId="7" hidden="1">'VRN - Vedlejší rozpočtové...'!$C$119:$K$130</definedName>
    <definedName name="_xlnm.Print_Titles" localSheetId="1">'D.1.1 - ASŘ'!$127:$127</definedName>
    <definedName name="_xlnm.Print_Titles" localSheetId="2">'D.1.2 - Zdravotně technic...'!$120:$120</definedName>
    <definedName name="_xlnm.Print_Titles" localSheetId="3">'D.1.3 - Plynová zařízení'!$119:$119</definedName>
    <definedName name="_xlnm.Print_Titles" localSheetId="4">'D.1.4 - Vzduchotechnika'!$117:$117</definedName>
    <definedName name="_xlnm.Print_Titles" localSheetId="5">'D.1.5 - Elektroinstalace'!$119:$119</definedName>
    <definedName name="_xlnm.Print_Titles" localSheetId="0">'Rekapitulace stavby'!$92:$92</definedName>
    <definedName name="_xlnm.Print_Titles" localSheetId="8">'Seznam figur'!$9:$9</definedName>
    <definedName name="_xlnm.Print_Titles" localSheetId="6">'UT - VYTÁPĚNÍ'!$119:$119</definedName>
    <definedName name="_xlnm.Print_Titles" localSheetId="7">'VRN - Vedlejší rozpočtové...'!$119:$119</definedName>
    <definedName name="_xlnm.Print_Area" localSheetId="1">'D.1.1 - ASŘ'!$C$4:$J$76,'D.1.1 - ASŘ'!$C$82:$J$109,'D.1.1 - ASŘ'!$C$115:$K$342</definedName>
    <definedName name="_xlnm.Print_Area" localSheetId="2">'D.1.2 - Zdravotně technic...'!$C$4:$J$76,'D.1.2 - Zdravotně technic...'!$C$82:$J$102,'D.1.2 - Zdravotně technic...'!$C$108:$K$256</definedName>
    <definedName name="_xlnm.Print_Area" localSheetId="3">'D.1.3 - Plynová zařízení'!$C$4:$J$76,'D.1.3 - Plynová zařízení'!$C$82:$J$101,'D.1.3 - Plynová zařízení'!$C$107:$K$174</definedName>
    <definedName name="_xlnm.Print_Area" localSheetId="4">'D.1.4 - Vzduchotechnika'!$C$4:$J$76,'D.1.4 - Vzduchotechnika'!$C$82:$J$99,'D.1.4 - Vzduchotechnika'!$C$105:$K$130</definedName>
    <definedName name="_xlnm.Print_Area" localSheetId="5">'D.1.5 - Elektroinstalace'!$C$4:$J$76,'D.1.5 - Elektroinstalace'!$C$82:$J$101,'D.1.5 - Elektroinstalace'!$C$107:$K$192</definedName>
    <definedName name="_xlnm.Print_Area" localSheetId="0">'Rekapitulace stavby'!$D$4:$AO$76,'Rekapitulace stavby'!$C$82:$AQ$102</definedName>
    <definedName name="_xlnm.Print_Area" localSheetId="8">'Seznam figur'!$C$4:$G$85</definedName>
    <definedName name="_xlnm.Print_Area" localSheetId="6">'UT - VYTÁPĚNÍ'!$C$4:$J$76,'UT - VYTÁPĚNÍ'!$C$82:$J$101,'UT - VYTÁPĚNÍ'!$C$107:$K$178</definedName>
    <definedName name="_xlnm.Print_Area" localSheetId="7">'VRN - Vedlejší rozpočtové...'!$C$4:$J$76,'VRN - Vedlejší rozpočtové...'!$C$82:$J$101,'VRN - Vedlejší rozpočtové...'!$C$107:$K$130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9" l="1"/>
  <c r="J37" i="8"/>
  <c r="J36" i="8"/>
  <c r="AY101" i="1" s="1"/>
  <c r="J35" i="8"/>
  <c r="AX101" i="1"/>
  <c r="BI129" i="8"/>
  <c r="BH129" i="8"/>
  <c r="BG129" i="8"/>
  <c r="BF129" i="8"/>
  <c r="T129" i="8"/>
  <c r="T128" i="8" s="1"/>
  <c r="R129" i="8"/>
  <c r="R128" i="8"/>
  <c r="P129" i="8"/>
  <c r="P128" i="8" s="1"/>
  <c r="BI126" i="8"/>
  <c r="BH126" i="8"/>
  <c r="BG126" i="8"/>
  <c r="BF126" i="8"/>
  <c r="T126" i="8"/>
  <c r="T125" i="8"/>
  <c r="R126" i="8"/>
  <c r="R125" i="8" s="1"/>
  <c r="P126" i="8"/>
  <c r="P125" i="8"/>
  <c r="BI123" i="8"/>
  <c r="BH123" i="8"/>
  <c r="BG123" i="8"/>
  <c r="BF123" i="8"/>
  <c r="T123" i="8"/>
  <c r="T122" i="8" s="1"/>
  <c r="T121" i="8" s="1"/>
  <c r="T120" i="8" s="1"/>
  <c r="R123" i="8"/>
  <c r="R122" i="8" s="1"/>
  <c r="R121" i="8" s="1"/>
  <c r="R120" i="8" s="1"/>
  <c r="P123" i="8"/>
  <c r="P122" i="8" s="1"/>
  <c r="P121" i="8" s="1"/>
  <c r="P120" i="8" s="1"/>
  <c r="AU101" i="1" s="1"/>
  <c r="F114" i="8"/>
  <c r="E112" i="8"/>
  <c r="F89" i="8"/>
  <c r="E87" i="8"/>
  <c r="J24" i="8"/>
  <c r="E24" i="8"/>
  <c r="J92" i="8"/>
  <c r="J23" i="8"/>
  <c r="J21" i="8"/>
  <c r="E21" i="8"/>
  <c r="J91" i="8" s="1"/>
  <c r="J20" i="8"/>
  <c r="J18" i="8"/>
  <c r="E18" i="8"/>
  <c r="F117" i="8"/>
  <c r="J17" i="8"/>
  <c r="J15" i="8"/>
  <c r="E15" i="8"/>
  <c r="F91" i="8" s="1"/>
  <c r="J14" i="8"/>
  <c r="J12" i="8"/>
  <c r="J114" i="8"/>
  <c r="E7" i="8"/>
  <c r="E85" i="8" s="1"/>
  <c r="J37" i="7"/>
  <c r="J36" i="7"/>
  <c r="AY100" i="1" s="1"/>
  <c r="J35" i="7"/>
  <c r="AX100" i="1" s="1"/>
  <c r="BI175" i="7"/>
  <c r="BH175" i="7"/>
  <c r="BG175" i="7"/>
  <c r="BF175" i="7"/>
  <c r="T175" i="7"/>
  <c r="R175" i="7"/>
  <c r="P175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3" i="7"/>
  <c r="BH163" i="7"/>
  <c r="BG163" i="7"/>
  <c r="BF163" i="7"/>
  <c r="T163" i="7"/>
  <c r="R163" i="7"/>
  <c r="P163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BI123" i="7"/>
  <c r="BH123" i="7"/>
  <c r="BG123" i="7"/>
  <c r="BF123" i="7"/>
  <c r="T123" i="7"/>
  <c r="R123" i="7"/>
  <c r="P123" i="7"/>
  <c r="J117" i="7"/>
  <c r="J116" i="7"/>
  <c r="F116" i="7"/>
  <c r="F114" i="7"/>
  <c r="E112" i="7"/>
  <c r="J92" i="7"/>
  <c r="J91" i="7"/>
  <c r="F91" i="7"/>
  <c r="F89" i="7"/>
  <c r="E87" i="7"/>
  <c r="J18" i="7"/>
  <c r="E18" i="7"/>
  <c r="F117" i="7"/>
  <c r="J17" i="7"/>
  <c r="J12" i="7"/>
  <c r="J89" i="7"/>
  <c r="E7" i="7"/>
  <c r="E110" i="7" s="1"/>
  <c r="J37" i="6"/>
  <c r="J36" i="6"/>
  <c r="AY99" i="1"/>
  <c r="J35" i="6"/>
  <c r="AX99" i="1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T171" i="6" s="1"/>
  <c r="R172" i="6"/>
  <c r="R171" i="6" s="1"/>
  <c r="P172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4" i="6"/>
  <c r="E112" i="6"/>
  <c r="F89" i="6"/>
  <c r="E87" i="6"/>
  <c r="J24" i="6"/>
  <c r="E24" i="6"/>
  <c r="J117" i="6" s="1"/>
  <c r="J23" i="6"/>
  <c r="J21" i="6"/>
  <c r="E21" i="6"/>
  <c r="J91" i="6" s="1"/>
  <c r="J20" i="6"/>
  <c r="J18" i="6"/>
  <c r="E18" i="6"/>
  <c r="F92" i="6" s="1"/>
  <c r="J17" i="6"/>
  <c r="J15" i="6"/>
  <c r="E15" i="6"/>
  <c r="F91" i="6" s="1"/>
  <c r="J14" i="6"/>
  <c r="J12" i="6"/>
  <c r="J114" i="6" s="1"/>
  <c r="E7" i="6"/>
  <c r="E85" i="6"/>
  <c r="J37" i="5"/>
  <c r="J36" i="5"/>
  <c r="AY98" i="1" s="1"/>
  <c r="J35" i="5"/>
  <c r="AX98" i="1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115" i="5" s="1"/>
  <c r="J23" i="5"/>
  <c r="J21" i="5"/>
  <c r="E21" i="5"/>
  <c r="J91" i="5" s="1"/>
  <c r="J20" i="5"/>
  <c r="J18" i="5"/>
  <c r="E18" i="5"/>
  <c r="F115" i="5" s="1"/>
  <c r="J17" i="5"/>
  <c r="J15" i="5"/>
  <c r="E15" i="5"/>
  <c r="F114" i="5" s="1"/>
  <c r="J14" i="5"/>
  <c r="J12" i="5"/>
  <c r="J112" i="5" s="1"/>
  <c r="E7" i="5"/>
  <c r="E108" i="5"/>
  <c r="J37" i="4"/>
  <c r="J36" i="4"/>
  <c r="AY97" i="1" s="1"/>
  <c r="J35" i="4"/>
  <c r="AX97" i="1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T161" i="4" s="1"/>
  <c r="R162" i="4"/>
  <c r="R161" i="4" s="1"/>
  <c r="P162" i="4"/>
  <c r="P161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117" i="4" s="1"/>
  <c r="J23" i="4"/>
  <c r="J21" i="4"/>
  <c r="E21" i="4"/>
  <c r="J116" i="4" s="1"/>
  <c r="J20" i="4"/>
  <c r="J18" i="4"/>
  <c r="E18" i="4"/>
  <c r="F117" i="4" s="1"/>
  <c r="J17" i="4"/>
  <c r="J15" i="4"/>
  <c r="E15" i="4"/>
  <c r="F116" i="4" s="1"/>
  <c r="J14" i="4"/>
  <c r="J12" i="4"/>
  <c r="J114" i="4" s="1"/>
  <c r="E7" i="4"/>
  <c r="E110" i="4"/>
  <c r="J37" i="3"/>
  <c r="J36" i="3"/>
  <c r="AY96" i="1" s="1"/>
  <c r="J35" i="3"/>
  <c r="AX96" i="1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F115" i="3"/>
  <c r="E113" i="3"/>
  <c r="F89" i="3"/>
  <c r="E87" i="3"/>
  <c r="J24" i="3"/>
  <c r="E24" i="3"/>
  <c r="J118" i="3" s="1"/>
  <c r="J23" i="3"/>
  <c r="J21" i="3"/>
  <c r="E21" i="3"/>
  <c r="J91" i="3"/>
  <c r="J20" i="3"/>
  <c r="J18" i="3"/>
  <c r="E18" i="3"/>
  <c r="F118" i="3" s="1"/>
  <c r="J17" i="3"/>
  <c r="J15" i="3"/>
  <c r="E15" i="3"/>
  <c r="F91" i="3"/>
  <c r="J14" i="3"/>
  <c r="J12" i="3"/>
  <c r="J115" i="3" s="1"/>
  <c r="E7" i="3"/>
  <c r="E85" i="3"/>
  <c r="J37" i="2"/>
  <c r="J36" i="2"/>
  <c r="AY95" i="1"/>
  <c r="J35" i="2"/>
  <c r="AX95" i="1" s="1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T243" i="2"/>
  <c r="R244" i="2"/>
  <c r="R243" i="2"/>
  <c r="P244" i="2"/>
  <c r="P243" i="2" s="1"/>
  <c r="BI239" i="2"/>
  <c r="BH239" i="2"/>
  <c r="BG239" i="2"/>
  <c r="BF239" i="2"/>
  <c r="T239" i="2"/>
  <c r="T238" i="2"/>
  <c r="R239" i="2"/>
  <c r="R238" i="2" s="1"/>
  <c r="P239" i="2"/>
  <c r="P238" i="2" s="1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T226" i="2" s="1"/>
  <c r="R227" i="2"/>
  <c r="R226" i="2"/>
  <c r="P227" i="2"/>
  <c r="P226" i="2" s="1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/>
  <c r="J23" i="2"/>
  <c r="J21" i="2"/>
  <c r="E21" i="2"/>
  <c r="J91" i="2" s="1"/>
  <c r="J20" i="2"/>
  <c r="J18" i="2"/>
  <c r="E18" i="2"/>
  <c r="F125" i="2"/>
  <c r="J17" i="2"/>
  <c r="J15" i="2"/>
  <c r="E15" i="2"/>
  <c r="F91" i="2" s="1"/>
  <c r="J14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BK311" i="2"/>
  <c r="BK171" i="2"/>
  <c r="J305" i="2"/>
  <c r="J239" i="2"/>
  <c r="J176" i="2"/>
  <c r="BK323" i="2"/>
  <c r="J247" i="2"/>
  <c r="BK219" i="2"/>
  <c r="BK139" i="2"/>
  <c r="BK270" i="2"/>
  <c r="J334" i="2"/>
  <c r="J152" i="2"/>
  <c r="BK284" i="2"/>
  <c r="J227" i="2"/>
  <c r="J144" i="2"/>
  <c r="BK185" i="2"/>
  <c r="BK152" i="2"/>
  <c r="BK226" i="3"/>
  <c r="J242" i="3"/>
  <c r="BK230" i="3"/>
  <c r="BK160" i="3"/>
  <c r="BK136" i="3"/>
  <c r="BK205" i="3"/>
  <c r="BK217" i="3"/>
  <c r="J171" i="3"/>
  <c r="BK238" i="3"/>
  <c r="J124" i="3"/>
  <c r="J140" i="3"/>
  <c r="BK147" i="4"/>
  <c r="J151" i="4"/>
  <c r="BK171" i="4"/>
  <c r="J125" i="5"/>
  <c r="BK129" i="5"/>
  <c r="J172" i="6"/>
  <c r="J128" i="6"/>
  <c r="BK163" i="6"/>
  <c r="BK136" i="6"/>
  <c r="J189" i="6"/>
  <c r="BK179" i="6"/>
  <c r="BK159" i="6"/>
  <c r="BK191" i="6"/>
  <c r="J169" i="6"/>
  <c r="BK134" i="6"/>
  <c r="J140" i="6"/>
  <c r="BK143" i="7"/>
  <c r="BK171" i="7"/>
  <c r="BK147" i="7"/>
  <c r="J159" i="7"/>
  <c r="J129" i="8"/>
  <c r="BK305" i="2"/>
  <c r="BK217" i="2"/>
  <c r="J314" i="2"/>
  <c r="BK254" i="2"/>
  <c r="BK193" i="2"/>
  <c r="J157" i="2"/>
  <c r="BK295" i="2"/>
  <c r="J234" i="2"/>
  <c r="J205" i="2"/>
  <c r="BK308" i="2"/>
  <c r="BK221" i="2"/>
  <c r="J319" i="2"/>
  <c r="BK319" i="2"/>
  <c r="BK239" i="2"/>
  <c r="BK231" i="2"/>
  <c r="BK196" i="2"/>
  <c r="J300" i="2"/>
  <c r="BK168" i="2"/>
  <c r="J238" i="3"/>
  <c r="BK253" i="3"/>
  <c r="J226" i="3"/>
  <c r="J249" i="3"/>
  <c r="J156" i="3"/>
  <c r="BK199" i="3"/>
  <c r="J213" i="3"/>
  <c r="J164" i="3"/>
  <c r="BK234" i="3"/>
  <c r="BK249" i="3"/>
  <c r="BK132" i="3"/>
  <c r="BK162" i="4"/>
  <c r="BK139" i="4"/>
  <c r="J159" i="4"/>
  <c r="BK127" i="5"/>
  <c r="BK183" i="6"/>
  <c r="BK153" i="6"/>
  <c r="BK185" i="6"/>
  <c r="J146" i="6"/>
  <c r="BK124" i="6"/>
  <c r="BK165" i="6"/>
  <c r="J126" i="6"/>
  <c r="J157" i="6"/>
  <c r="J124" i="6"/>
  <c r="BK146" i="6"/>
  <c r="J175" i="7"/>
  <c r="BK151" i="7"/>
  <c r="BK131" i="7"/>
  <c r="J139" i="7"/>
  <c r="BK273" i="2"/>
  <c r="J180" i="2"/>
  <c r="AS94" i="1"/>
  <c r="J338" i="2"/>
  <c r="BK257" i="2"/>
  <c r="BK227" i="2"/>
  <c r="BK176" i="2"/>
  <c r="J279" i="2"/>
  <c r="BK165" i="2"/>
  <c r="J287" i="2"/>
  <c r="BK131" i="2"/>
  <c r="J260" i="2"/>
  <c r="J219" i="2"/>
  <c r="J139" i="2"/>
  <c r="BK279" i="2"/>
  <c r="BK180" i="2"/>
  <c r="BK157" i="2"/>
  <c r="BK128" i="3"/>
  <c r="J136" i="3"/>
  <c r="J179" i="3"/>
  <c r="J160" i="3"/>
  <c r="J217" i="3"/>
  <c r="BK140" i="3"/>
  <c r="BK156" i="3"/>
  <c r="BK167" i="3"/>
  <c r="J205" i="3"/>
  <c r="J143" i="4"/>
  <c r="J135" i="4"/>
  <c r="BK123" i="4"/>
  <c r="J123" i="4"/>
  <c r="BK121" i="5"/>
  <c r="J177" i="6"/>
  <c r="J159" i="6"/>
  <c r="BK189" i="6"/>
  <c r="J153" i="6"/>
  <c r="J122" i="6"/>
  <c r="BK167" i="6"/>
  <c r="J134" i="6"/>
  <c r="J181" i="6"/>
  <c r="J155" i="6"/>
  <c r="BK122" i="6"/>
  <c r="BK138" i="6"/>
  <c r="BK163" i="7"/>
  <c r="BK123" i="7"/>
  <c r="J155" i="7"/>
  <c r="J123" i="7"/>
  <c r="J126" i="8"/>
  <c r="BK327" i="2"/>
  <c r="BK189" i="2"/>
  <c r="BK334" i="2"/>
  <c r="J257" i="2"/>
  <c r="BK200" i="2"/>
  <c r="J165" i="2"/>
  <c r="J292" i="2"/>
  <c r="BK211" i="2"/>
  <c r="J131" i="2"/>
  <c r="BK276" i="2"/>
  <c r="BK135" i="2"/>
  <c r="J270" i="2"/>
  <c r="BK316" i="2"/>
  <c r="BK236" i="2"/>
  <c r="J200" i="2"/>
  <c r="J289" i="2"/>
  <c r="BK161" i="2"/>
  <c r="J234" i="3"/>
  <c r="BK246" i="3"/>
  <c r="BK144" i="3"/>
  <c r="J152" i="3"/>
  <c r="BK152" i="3"/>
  <c r="BK209" i="3"/>
  <c r="J221" i="3"/>
  <c r="J175" i="3"/>
  <c r="BK124" i="3"/>
  <c r="J144" i="3"/>
  <c r="BK135" i="4"/>
  <c r="J131" i="4"/>
  <c r="BK155" i="4"/>
  <c r="BK131" i="4"/>
  <c r="BK125" i="5"/>
  <c r="J121" i="5"/>
  <c r="J165" i="6"/>
  <c r="BK187" i="6"/>
  <c r="BK155" i="6"/>
  <c r="J187" i="6"/>
  <c r="BK172" i="6"/>
  <c r="BK151" i="6"/>
  <c r="BK175" i="6"/>
  <c r="J136" i="6"/>
  <c r="J151" i="6"/>
  <c r="BK132" i="6"/>
  <c r="J143" i="7"/>
  <c r="BK159" i="7"/>
  <c r="BK175" i="7"/>
  <c r="BK139" i="7"/>
  <c r="BK126" i="8"/>
  <c r="BK247" i="2"/>
  <c r="J135" i="2"/>
  <c r="BK289" i="2"/>
  <c r="J244" i="2"/>
  <c r="J182" i="2"/>
  <c r="J316" i="2"/>
  <c r="J231" i="2"/>
  <c r="BK144" i="2"/>
  <c r="J284" i="2"/>
  <c r="BK182" i="2"/>
  <c r="J161" i="2"/>
  <c r="J311" i="2"/>
  <c r="J217" i="2"/>
  <c r="BK314" i="2"/>
  <c r="J254" i="2"/>
  <c r="J185" i="2"/>
  <c r="BK171" i="3"/>
  <c r="BK191" i="3"/>
  <c r="BK183" i="3"/>
  <c r="BK242" i="3"/>
  <c r="BK221" i="3"/>
  <c r="J167" i="3"/>
  <c r="J195" i="3"/>
  <c r="J128" i="3"/>
  <c r="J253" i="3"/>
  <c r="J171" i="4"/>
  <c r="J167" i="4"/>
  <c r="J127" i="4"/>
  <c r="BK151" i="4"/>
  <c r="J127" i="5"/>
  <c r="BK169" i="6"/>
  <c r="J130" i="6"/>
  <c r="J167" i="6"/>
  <c r="BK126" i="6"/>
  <c r="J185" i="6"/>
  <c r="BK140" i="6"/>
  <c r="J183" i="6"/>
  <c r="BK142" i="6"/>
  <c r="J161" i="6"/>
  <c r="BK167" i="7"/>
  <c r="J163" i="7"/>
  <c r="J151" i="7"/>
  <c r="J167" i="7"/>
  <c r="BK129" i="8"/>
  <c r="J265" i="2"/>
  <c r="BK148" i="2"/>
  <c r="BK265" i="2"/>
  <c r="BK224" i="2"/>
  <c r="J327" i="2"/>
  <c r="BK244" i="2"/>
  <c r="J189" i="2"/>
  <c r="BK287" i="2"/>
  <c r="J211" i="2"/>
  <c r="J148" i="2"/>
  <c r="J295" i="2"/>
  <c r="J224" i="2"/>
  <c r="J323" i="2"/>
  <c r="J221" i="2"/>
  <c r="J171" i="2"/>
  <c r="J183" i="3"/>
  <c r="BK195" i="3"/>
  <c r="J191" i="3"/>
  <c r="BK179" i="3"/>
  <c r="BK213" i="3"/>
  <c r="BK148" i="3"/>
  <c r="J209" i="3"/>
  <c r="J132" i="3"/>
  <c r="BK175" i="3"/>
  <c r="J246" i="3"/>
  <c r="BK159" i="4"/>
  <c r="J147" i="4"/>
  <c r="J162" i="4"/>
  <c r="BK143" i="4"/>
  <c r="J129" i="5"/>
  <c r="BK123" i="5"/>
  <c r="BK157" i="6"/>
  <c r="BK177" i="6"/>
  <c r="J142" i="6"/>
  <c r="BK181" i="6"/>
  <c r="BK161" i="6"/>
  <c r="BK128" i="6"/>
  <c r="BK149" i="6"/>
  <c r="J149" i="6"/>
  <c r="J127" i="7"/>
  <c r="J171" i="7"/>
  <c r="BK127" i="7"/>
  <c r="BK135" i="7"/>
  <c r="J123" i="8"/>
  <c r="J308" i="2"/>
  <c r="BK205" i="2"/>
  <c r="BK331" i="2"/>
  <c r="J250" i="2"/>
  <c r="J168" i="2"/>
  <c r="BK300" i="2"/>
  <c r="J236" i="2"/>
  <c r="J196" i="2"/>
  <c r="BK292" i="2"/>
  <c r="BK250" i="2"/>
  <c r="BK338" i="2"/>
  <c r="BK260" i="2"/>
  <c r="J273" i="2"/>
  <c r="BK234" i="2"/>
  <c r="J331" i="2"/>
  <c r="J276" i="2"/>
  <c r="J193" i="2"/>
  <c r="J201" i="3"/>
  <c r="BK164" i="3"/>
  <c r="J199" i="3"/>
  <c r="J230" i="3"/>
  <c r="BK223" i="3"/>
  <c r="BK201" i="3"/>
  <c r="J223" i="3"/>
  <c r="BK187" i="3"/>
  <c r="J148" i="3"/>
  <c r="J187" i="3"/>
  <c r="J155" i="4"/>
  <c r="BK167" i="4"/>
  <c r="J139" i="4"/>
  <c r="BK127" i="4"/>
  <c r="J123" i="5"/>
  <c r="J175" i="6"/>
  <c r="J138" i="6"/>
  <c r="J179" i="6"/>
  <c r="J144" i="6"/>
  <c r="J191" i="6"/>
  <c r="J132" i="6"/>
  <c r="J163" i="6"/>
  <c r="BK130" i="6"/>
  <c r="BK144" i="6"/>
  <c r="BK155" i="7"/>
  <c r="J135" i="7"/>
  <c r="J131" i="7"/>
  <c r="J147" i="7"/>
  <c r="BK123" i="8"/>
  <c r="P184" i="2" l="1"/>
  <c r="R246" i="2"/>
  <c r="R318" i="2"/>
  <c r="BK166" i="3"/>
  <c r="T248" i="3"/>
  <c r="T148" i="6"/>
  <c r="BK142" i="7"/>
  <c r="J142" i="7" s="1"/>
  <c r="J99" i="7" s="1"/>
  <c r="BK130" i="2"/>
  <c r="J130" i="2" s="1"/>
  <c r="J98" i="2" s="1"/>
  <c r="T216" i="2"/>
  <c r="BK230" i="2"/>
  <c r="J230" i="2"/>
  <c r="J103" i="2" s="1"/>
  <c r="BK291" i="2"/>
  <c r="J291" i="2"/>
  <c r="J107" i="2" s="1"/>
  <c r="P166" i="3"/>
  <c r="T225" i="3"/>
  <c r="T122" i="4"/>
  <c r="T121" i="4"/>
  <c r="T120" i="5"/>
  <c r="T119" i="5" s="1"/>
  <c r="T118" i="5" s="1"/>
  <c r="R148" i="6"/>
  <c r="P142" i="7"/>
  <c r="R184" i="2"/>
  <c r="P246" i="2"/>
  <c r="P318" i="2"/>
  <c r="R166" i="3"/>
  <c r="P248" i="3"/>
  <c r="R166" i="4"/>
  <c r="T121" i="6"/>
  <c r="BK122" i="7"/>
  <c r="BK121" i="7" s="1"/>
  <c r="J121" i="7" s="1"/>
  <c r="J97" i="7" s="1"/>
  <c r="T166" i="7"/>
  <c r="BK184" i="2"/>
  <c r="BK129" i="2" s="1"/>
  <c r="J129" i="2" s="1"/>
  <c r="J97" i="2" s="1"/>
  <c r="BK246" i="2"/>
  <c r="J246" i="2" s="1"/>
  <c r="J106" i="2" s="1"/>
  <c r="BK318" i="2"/>
  <c r="J318" i="2"/>
  <c r="J108" i="2"/>
  <c r="T123" i="3"/>
  <c r="BK248" i="3"/>
  <c r="J248" i="3"/>
  <c r="J101" i="3" s="1"/>
  <c r="P122" i="4"/>
  <c r="P121" i="4" s="1"/>
  <c r="T166" i="4"/>
  <c r="R121" i="6"/>
  <c r="T142" i="7"/>
  <c r="T184" i="2"/>
  <c r="T246" i="2"/>
  <c r="T318" i="2"/>
  <c r="P123" i="3"/>
  <c r="P122" i="3" s="1"/>
  <c r="P121" i="3" s="1"/>
  <c r="AU96" i="1" s="1"/>
  <c r="P225" i="3"/>
  <c r="P148" i="6"/>
  <c r="P174" i="6"/>
  <c r="R174" i="6"/>
  <c r="P122" i="7"/>
  <c r="P121" i="7" s="1"/>
  <c r="R166" i="7"/>
  <c r="R130" i="2"/>
  <c r="R129" i="2" s="1"/>
  <c r="R216" i="2"/>
  <c r="P230" i="2"/>
  <c r="T291" i="2"/>
  <c r="T166" i="3"/>
  <c r="R248" i="3"/>
  <c r="R122" i="4"/>
  <c r="R121" i="4"/>
  <c r="R120" i="4" s="1"/>
  <c r="BK166" i="4"/>
  <c r="J166" i="4"/>
  <c r="J100" i="4" s="1"/>
  <c r="P120" i="5"/>
  <c r="P119" i="5" s="1"/>
  <c r="P118" i="5" s="1"/>
  <c r="AU98" i="1" s="1"/>
  <c r="P121" i="6"/>
  <c r="P120" i="6" s="1"/>
  <c r="AU99" i="1" s="1"/>
  <c r="R142" i="7"/>
  <c r="P130" i="2"/>
  <c r="BK216" i="2"/>
  <c r="J216" i="2"/>
  <c r="J100" i="2"/>
  <c r="R230" i="2"/>
  <c r="R291" i="2"/>
  <c r="R123" i="3"/>
  <c r="R122" i="3" s="1"/>
  <c r="R121" i="3" s="1"/>
  <c r="R225" i="3"/>
  <c r="BK122" i="4"/>
  <c r="P166" i="4"/>
  <c r="R120" i="5"/>
  <c r="R119" i="5" s="1"/>
  <c r="R118" i="5" s="1"/>
  <c r="BK148" i="6"/>
  <c r="J148" i="6"/>
  <c r="J98" i="6" s="1"/>
  <c r="BK174" i="6"/>
  <c r="J174" i="6"/>
  <c r="J100" i="6" s="1"/>
  <c r="T174" i="6"/>
  <c r="T122" i="7"/>
  <c r="T121" i="7" s="1"/>
  <c r="T120" i="7" s="1"/>
  <c r="P166" i="7"/>
  <c r="T130" i="2"/>
  <c r="T129" i="2"/>
  <c r="P216" i="2"/>
  <c r="T230" i="2"/>
  <c r="P291" i="2"/>
  <c r="BK123" i="3"/>
  <c r="J123" i="3"/>
  <c r="J98" i="3" s="1"/>
  <c r="BK225" i="3"/>
  <c r="J225" i="3"/>
  <c r="J100" i="3" s="1"/>
  <c r="BK120" i="5"/>
  <c r="J120" i="5"/>
  <c r="J98" i="5" s="1"/>
  <c r="BK121" i="6"/>
  <c r="J121" i="6" s="1"/>
  <c r="J97" i="6" s="1"/>
  <c r="R122" i="7"/>
  <c r="R121" i="7"/>
  <c r="R120" i="7"/>
  <c r="BK166" i="7"/>
  <c r="J166" i="7" s="1"/>
  <c r="J100" i="7" s="1"/>
  <c r="BK161" i="4"/>
  <c r="J161" i="4"/>
  <c r="J99" i="4" s="1"/>
  <c r="BK122" i="8"/>
  <c r="BK121" i="8"/>
  <c r="J121" i="8" s="1"/>
  <c r="J97" i="8" s="1"/>
  <c r="BK238" i="2"/>
  <c r="J238" i="2" s="1"/>
  <c r="J104" i="2" s="1"/>
  <c r="BK243" i="2"/>
  <c r="J243" i="2"/>
  <c r="J105" i="2"/>
  <c r="BK171" i="6"/>
  <c r="J171" i="6" s="1"/>
  <c r="J99" i="6" s="1"/>
  <c r="BK226" i="2"/>
  <c r="J226" i="2"/>
  <c r="J101" i="2" s="1"/>
  <c r="BK125" i="8"/>
  <c r="J125" i="8"/>
  <c r="J99" i="8" s="1"/>
  <c r="BK128" i="8"/>
  <c r="J128" i="8"/>
  <c r="J100" i="8" s="1"/>
  <c r="F116" i="8"/>
  <c r="F92" i="8"/>
  <c r="J116" i="8"/>
  <c r="BE123" i="8"/>
  <c r="J122" i="7"/>
  <c r="J98" i="7" s="1"/>
  <c r="E110" i="8"/>
  <c r="J117" i="8"/>
  <c r="J89" i="8"/>
  <c r="BE129" i="8"/>
  <c r="BE126" i="8"/>
  <c r="J114" i="7"/>
  <c r="BE167" i="7"/>
  <c r="BE127" i="7"/>
  <c r="BE135" i="7"/>
  <c r="BE143" i="7"/>
  <c r="BE123" i="7"/>
  <c r="BE151" i="7"/>
  <c r="E85" i="7"/>
  <c r="BE155" i="7"/>
  <c r="BE147" i="7"/>
  <c r="BE175" i="7"/>
  <c r="BE139" i="7"/>
  <c r="BE163" i="7"/>
  <c r="BE171" i="7"/>
  <c r="F92" i="7"/>
  <c r="BE131" i="7"/>
  <c r="BE159" i="7"/>
  <c r="BE122" i="6"/>
  <c r="BE136" i="6"/>
  <c r="BE172" i="6"/>
  <c r="J89" i="6"/>
  <c r="E110" i="6"/>
  <c r="J116" i="6"/>
  <c r="BE140" i="6"/>
  <c r="BE144" i="6"/>
  <c r="BE151" i="6"/>
  <c r="BE167" i="6"/>
  <c r="F117" i="6"/>
  <c r="BE124" i="6"/>
  <c r="BE130" i="6"/>
  <c r="BE134" i="6"/>
  <c r="BE138" i="6"/>
  <c r="BE155" i="6"/>
  <c r="BE157" i="6"/>
  <c r="BE177" i="6"/>
  <c r="BE181" i="6"/>
  <c r="BE189" i="6"/>
  <c r="J92" i="6"/>
  <c r="F116" i="6"/>
  <c r="BE126" i="6"/>
  <c r="BE128" i="6"/>
  <c r="BK119" i="5"/>
  <c r="J119" i="5" s="1"/>
  <c r="J97" i="5" s="1"/>
  <c r="BE153" i="6"/>
  <c r="BE169" i="6"/>
  <c r="BE191" i="6"/>
  <c r="BE132" i="6"/>
  <c r="BE142" i="6"/>
  <c r="BE146" i="6"/>
  <c r="BE149" i="6"/>
  <c r="BE159" i="6"/>
  <c r="BE161" i="6"/>
  <c r="BE163" i="6"/>
  <c r="BE165" i="6"/>
  <c r="BE175" i="6"/>
  <c r="BE179" i="6"/>
  <c r="BE183" i="6"/>
  <c r="BE185" i="6"/>
  <c r="BE187" i="6"/>
  <c r="J122" i="4"/>
  <c r="J98" i="4" s="1"/>
  <c r="E85" i="5"/>
  <c r="J92" i="5"/>
  <c r="J114" i="5"/>
  <c r="BE125" i="5"/>
  <c r="F92" i="5"/>
  <c r="BE123" i="5"/>
  <c r="F91" i="5"/>
  <c r="BE121" i="5"/>
  <c r="BE127" i="5"/>
  <c r="BE129" i="5"/>
  <c r="J89" i="5"/>
  <c r="J166" i="3"/>
  <c r="J99" i="3" s="1"/>
  <c r="J92" i="4"/>
  <c r="BE131" i="4"/>
  <c r="BE135" i="4"/>
  <c r="BE143" i="4"/>
  <c r="F91" i="4"/>
  <c r="J91" i="4"/>
  <c r="BE147" i="4"/>
  <c r="BE151" i="4"/>
  <c r="BE171" i="4"/>
  <c r="J89" i="4"/>
  <c r="BE127" i="4"/>
  <c r="BE139" i="4"/>
  <c r="BE155" i="4"/>
  <c r="BE159" i="4"/>
  <c r="E85" i="4"/>
  <c r="F92" i="4"/>
  <c r="BE162" i="4"/>
  <c r="BE167" i="4"/>
  <c r="BE123" i="4"/>
  <c r="BK229" i="2"/>
  <c r="J229" i="2" s="1"/>
  <c r="J102" i="2" s="1"/>
  <c r="E111" i="3"/>
  <c r="F117" i="3"/>
  <c r="BE148" i="3"/>
  <c r="BE160" i="3"/>
  <c r="BE179" i="3"/>
  <c r="BE226" i="3"/>
  <c r="BE230" i="3"/>
  <c r="BE253" i="3"/>
  <c r="BE128" i="3"/>
  <c r="BE136" i="3"/>
  <c r="BE140" i="3"/>
  <c r="BE183" i="3"/>
  <c r="BE199" i="3"/>
  <c r="BE213" i="3"/>
  <c r="BE223" i="3"/>
  <c r="BE238" i="3"/>
  <c r="BE246" i="3"/>
  <c r="J92" i="3"/>
  <c r="BE191" i="3"/>
  <c r="BE209" i="3"/>
  <c r="BE217" i="3"/>
  <c r="BE221" i="3"/>
  <c r="J89" i="3"/>
  <c r="J117" i="3"/>
  <c r="BE144" i="3"/>
  <c r="BE164" i="3"/>
  <c r="BE167" i="3"/>
  <c r="BE171" i="3"/>
  <c r="BE195" i="3"/>
  <c r="BE201" i="3"/>
  <c r="BE234" i="3"/>
  <c r="BE124" i="3"/>
  <c r="F92" i="3"/>
  <c r="BE175" i="3"/>
  <c r="BE187" i="3"/>
  <c r="BE132" i="3"/>
  <c r="BE152" i="3"/>
  <c r="BE156" i="3"/>
  <c r="BE205" i="3"/>
  <c r="BE242" i="3"/>
  <c r="BE249" i="3"/>
  <c r="J89" i="2"/>
  <c r="F124" i="2"/>
  <c r="BE131" i="2"/>
  <c r="BE135" i="2"/>
  <c r="BE139" i="2"/>
  <c r="BE144" i="2"/>
  <c r="J92" i="2"/>
  <c r="BE165" i="2"/>
  <c r="BE176" i="2"/>
  <c r="BE257" i="2"/>
  <c r="BE273" i="2"/>
  <c r="BE287" i="2"/>
  <c r="BE295" i="2"/>
  <c r="BE319" i="2"/>
  <c r="BE334" i="2"/>
  <c r="BE338" i="2"/>
  <c r="BE148" i="2"/>
  <c r="BE180" i="2"/>
  <c r="BE182" i="2"/>
  <c r="BE231" i="2"/>
  <c r="BE234" i="2"/>
  <c r="BE236" i="2"/>
  <c r="BE265" i="2"/>
  <c r="BE279" i="2"/>
  <c r="BE247" i="2"/>
  <c r="BE250" i="2"/>
  <c r="BE254" i="2"/>
  <c r="BE284" i="2"/>
  <c r="BE289" i="2"/>
  <c r="BE292" i="2"/>
  <c r="BE300" i="2"/>
  <c r="BE305" i="2"/>
  <c r="BE308" i="2"/>
  <c r="E85" i="2"/>
  <c r="BE185" i="2"/>
  <c r="BE189" i="2"/>
  <c r="BE193" i="2"/>
  <c r="BE196" i="2"/>
  <c r="BE200" i="2"/>
  <c r="BE205" i="2"/>
  <c r="BE260" i="2"/>
  <c r="BE316" i="2"/>
  <c r="F92" i="2"/>
  <c r="BE152" i="2"/>
  <c r="BE168" i="2"/>
  <c r="BE171" i="2"/>
  <c r="BE217" i="2"/>
  <c r="BE224" i="2"/>
  <c r="BE227" i="2"/>
  <c r="BE239" i="2"/>
  <c r="BE276" i="2"/>
  <c r="BE311" i="2"/>
  <c r="BE314" i="2"/>
  <c r="BE331" i="2"/>
  <c r="J124" i="2"/>
  <c r="BE221" i="2"/>
  <c r="BE270" i="2"/>
  <c r="BE323" i="2"/>
  <c r="BE327" i="2"/>
  <c r="BE157" i="2"/>
  <c r="BE161" i="2"/>
  <c r="BE211" i="2"/>
  <c r="BE219" i="2"/>
  <c r="BE244" i="2"/>
  <c r="J34" i="2"/>
  <c r="AW95" i="1" s="1"/>
  <c r="F34" i="5"/>
  <c r="BA98" i="1" s="1"/>
  <c r="J34" i="6"/>
  <c r="AW99" i="1" s="1"/>
  <c r="F36" i="8"/>
  <c r="BC101" i="1"/>
  <c r="F35" i="2"/>
  <c r="BB95" i="1" s="1"/>
  <c r="F35" i="4"/>
  <c r="BB97" i="1" s="1"/>
  <c r="F36" i="7"/>
  <c r="BC100" i="1" s="1"/>
  <c r="F34" i="8"/>
  <c r="BA101" i="1"/>
  <c r="F34" i="2"/>
  <c r="BA95" i="1" s="1"/>
  <c r="F37" i="4"/>
  <c r="BD97" i="1" s="1"/>
  <c r="J34" i="7"/>
  <c r="AW100" i="1" s="1"/>
  <c r="F35" i="7"/>
  <c r="BB100" i="1"/>
  <c r="F37" i="2"/>
  <c r="BD95" i="1" s="1"/>
  <c r="J34" i="4"/>
  <c r="AW97" i="1" s="1"/>
  <c r="F37" i="5"/>
  <c r="BD98" i="1" s="1"/>
  <c r="F34" i="7"/>
  <c r="BA100" i="1"/>
  <c r="F37" i="7"/>
  <c r="BD100" i="1" s="1"/>
  <c r="F34" i="3"/>
  <c r="BA96" i="1" s="1"/>
  <c r="F37" i="3"/>
  <c r="BD96" i="1" s="1"/>
  <c r="J34" i="5"/>
  <c r="AW98" i="1"/>
  <c r="F36" i="6"/>
  <c r="BC99" i="1" s="1"/>
  <c r="F37" i="8"/>
  <c r="BD101" i="1" s="1"/>
  <c r="J34" i="3"/>
  <c r="AW96" i="1" s="1"/>
  <c r="F35" i="3"/>
  <c r="BB96" i="1"/>
  <c r="F34" i="6"/>
  <c r="BA99" i="1" s="1"/>
  <c r="F35" i="8"/>
  <c r="BB101" i="1" s="1"/>
  <c r="F36" i="2"/>
  <c r="BC95" i="1" s="1"/>
  <c r="F35" i="5"/>
  <c r="BB98" i="1"/>
  <c r="F35" i="6"/>
  <c r="BB99" i="1" s="1"/>
  <c r="F36" i="3"/>
  <c r="BC96" i="1" s="1"/>
  <c r="F34" i="4"/>
  <c r="BA97" i="1" s="1"/>
  <c r="F36" i="4"/>
  <c r="BC97" i="1"/>
  <c r="F36" i="5"/>
  <c r="BC98" i="1" s="1"/>
  <c r="F37" i="6"/>
  <c r="BD99" i="1" s="1"/>
  <c r="J34" i="8"/>
  <c r="AW101" i="1" s="1"/>
  <c r="J184" i="2" l="1"/>
  <c r="J99" i="2" s="1"/>
  <c r="P129" i="2"/>
  <c r="T229" i="2"/>
  <c r="T128" i="2"/>
  <c r="T122" i="3"/>
  <c r="T121" i="3"/>
  <c r="T120" i="6"/>
  <c r="BK121" i="4"/>
  <c r="J121" i="4" s="1"/>
  <c r="J97" i="4" s="1"/>
  <c r="P120" i="4"/>
  <c r="AU97" i="1"/>
  <c r="BK122" i="3"/>
  <c r="J122" i="3"/>
  <c r="J97" i="3"/>
  <c r="P120" i="7"/>
  <c r="AU100" i="1" s="1"/>
  <c r="BK120" i="7"/>
  <c r="J120" i="7"/>
  <c r="J96" i="7"/>
  <c r="BK120" i="6"/>
  <c r="J120" i="6"/>
  <c r="J30" i="6" s="1"/>
  <c r="AG99" i="1" s="1"/>
  <c r="R120" i="6"/>
  <c r="P229" i="2"/>
  <c r="R229" i="2"/>
  <c r="R128" i="2"/>
  <c r="T120" i="4"/>
  <c r="BK120" i="8"/>
  <c r="J120" i="8"/>
  <c r="J122" i="8"/>
  <c r="J98" i="8"/>
  <c r="BK118" i="5"/>
  <c r="J118" i="5" s="1"/>
  <c r="J96" i="5" s="1"/>
  <c r="BK128" i="2"/>
  <c r="J128" i="2"/>
  <c r="J96" i="2"/>
  <c r="J33" i="2"/>
  <c r="AV95" i="1"/>
  <c r="AT95" i="1" s="1"/>
  <c r="F33" i="2"/>
  <c r="AZ95" i="1" s="1"/>
  <c r="F33" i="3"/>
  <c r="AZ96" i="1"/>
  <c r="J33" i="8"/>
  <c r="AV101" i="1" s="1"/>
  <c r="AT101" i="1" s="1"/>
  <c r="BB94" i="1"/>
  <c r="AX94" i="1"/>
  <c r="J30" i="8"/>
  <c r="AG101" i="1"/>
  <c r="F33" i="4"/>
  <c r="AZ97" i="1"/>
  <c r="J33" i="6"/>
  <c r="AV99" i="1" s="1"/>
  <c r="AT99" i="1" s="1"/>
  <c r="J33" i="3"/>
  <c r="AV96" i="1"/>
  <c r="AT96" i="1"/>
  <c r="F33" i="8"/>
  <c r="AZ101" i="1" s="1"/>
  <c r="BC94" i="1"/>
  <c r="AY94" i="1" s="1"/>
  <c r="J33" i="4"/>
  <c r="AV97" i="1" s="1"/>
  <c r="AT97" i="1" s="1"/>
  <c r="F33" i="6"/>
  <c r="AZ99" i="1"/>
  <c r="F33" i="5"/>
  <c r="AZ98" i="1" s="1"/>
  <c r="J33" i="7"/>
  <c r="AV100" i="1"/>
  <c r="AT100" i="1" s="1"/>
  <c r="BA94" i="1"/>
  <c r="AW94" i="1"/>
  <c r="AK30" i="1"/>
  <c r="J33" i="5"/>
  <c r="AV98" i="1" s="1"/>
  <c r="AT98" i="1" s="1"/>
  <c r="F33" i="7"/>
  <c r="AZ100" i="1" s="1"/>
  <c r="BD94" i="1"/>
  <c r="W33" i="1"/>
  <c r="AN99" i="1" l="1"/>
  <c r="P128" i="2"/>
  <c r="AU95" i="1" s="1"/>
  <c r="AU94" i="1" s="1"/>
  <c r="BK121" i="3"/>
  <c r="J121" i="3"/>
  <c r="J30" i="3" s="1"/>
  <c r="AG96" i="1" s="1"/>
  <c r="J96" i="8"/>
  <c r="BK120" i="4"/>
  <c r="J120" i="4"/>
  <c r="J30" i="4" s="1"/>
  <c r="AG97" i="1" s="1"/>
  <c r="J96" i="6"/>
  <c r="J39" i="8"/>
  <c r="J39" i="6"/>
  <c r="AN101" i="1"/>
  <c r="J30" i="2"/>
  <c r="AG95" i="1"/>
  <c r="W30" i="1"/>
  <c r="J30" i="5"/>
  <c r="AG98" i="1"/>
  <c r="AN98" i="1"/>
  <c r="W31" i="1"/>
  <c r="J30" i="7"/>
  <c r="AG100" i="1"/>
  <c r="W32" i="1"/>
  <c r="AZ94" i="1"/>
  <c r="W29" i="1"/>
  <c r="J39" i="7" l="1"/>
  <c r="J39" i="3"/>
  <c r="J39" i="4"/>
  <c r="J96" i="3"/>
  <c r="J96" i="4"/>
  <c r="J39" i="5"/>
  <c r="J39" i="2"/>
  <c r="AN95" i="1"/>
  <c r="AN96" i="1"/>
  <c r="AN97" i="1"/>
  <c r="AN100" i="1"/>
  <c r="AG94" i="1"/>
  <c r="AK26" i="1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<sst xmlns="http://schemas.openxmlformats.org/spreadsheetml/2006/main" count="6288" uniqueCount="880">
  <si>
    <t>Export Komplet</t>
  </si>
  <si>
    <t/>
  </si>
  <si>
    <t>2.0</t>
  </si>
  <si>
    <t>ZAMOK</t>
  </si>
  <si>
    <t>False</t>
  </si>
  <si>
    <t>{05ebd1c2-34fd-483c-889c-a7591150c66f}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</si>
  <si>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</si>
  <si>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</si>
  <si>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</si>
  <si>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</si>
  <si>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</si>
  <si>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</si>
  <si>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</si>
  <si>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</si>
  <si>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</si>
  <si>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</si>
  <si>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</si>
  <si>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LABORATOŘE CHEMIE</t>
  </si>
  <si>
    <t>KSO:</t>
  </si>
  <si>
    <t>CC-CZ:</t>
  </si>
  <si>
    <t>Místo:</t>
  </si>
  <si>
    <t>Gymnázium Jiřího z Poděbrad</t>
  </si>
  <si>
    <t>Datum:</t>
  </si>
  <si>
    <t>12. 6. 2023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</si>
  <si>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</si>
  <si>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</si>
  <si>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</si>
  <si>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</si>
  <si>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</si>
  <si>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</si>
  <si>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</si>
  <si>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</si>
  <si>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</si>
  <si>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</si>
  <si>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</si>
  <si>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</si>
  <si>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</si>
  <si>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</si>
  <si>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</si>
  <si>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</si>
  <si>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</si>
  <si>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</si>
  <si>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</si>
  <si>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</si>
  <si>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</si>
  <si>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</si>
  <si>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</si>
  <si>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</si>
  <si>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</si>
  <si>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</si>
  <si>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</si>
  <si>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</si>
  <si>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</si>
  <si>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</si>
  <si>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</si>
  <si>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</si>
  <si>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</si>
  <si>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</si>
  <si>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</si>
  <si>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</si>
  <si>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</si>
  <si>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</si>
  <si>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</si>
  <si>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</si>
  <si>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</si>
  <si>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</si>
  <si>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</si>
  <si>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</si>
  <si>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</si>
  <si>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</si>
  <si>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</si>
  <si>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</si>
  <si>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</si>
  <si>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</si>
  <si>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</si>
  <si>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</si>
  <si>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</si>
  <si>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</si>
  <si>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</si>
  <si>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</si>
  <si>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ASŘ</t>
  </si>
  <si>
    <t>STA</t>
  </si>
  <si>
    <t>1</t>
  </si>
  <si>
    <t>{a4cce8e2-0cab-426f-bd12-2c4b709f0fb2}</t>
  </si>
  <si>
    <t>2</t>
  </si>
  <si>
    <t>D.1.2</t>
  </si>
  <si>
    <t>Zdravotně technické instalace</t>
  </si>
  <si>
    <t>{1ccec3b9-ba69-473a-968b-00824b74f104}</t>
  </si>
  <si>
    <t>D.1.3</t>
  </si>
  <si>
    <t>Plynová zařízení</t>
  </si>
  <si>
    <t>{3263a494-ea21-4aa5-a7a2-774fd4b2513d}</t>
  </si>
  <si>
    <t>D.1.4</t>
  </si>
  <si>
    <t>Vzduchotechnika</t>
  </si>
  <si>
    <t>{9bca1476-f162-4b6c-a471-0fd27a4c1560}</t>
  </si>
  <si>
    <t>D.1.5</t>
  </si>
  <si>
    <t>Elektroinstalace</t>
  </si>
  <si>
    <t>{d3e9491a-a150-4806-920b-5540a8f51311}</t>
  </si>
  <si>
    <t>UT</t>
  </si>
  <si>
    <t>VYTÁPĚNÍ</t>
  </si>
  <si>
    <t>{c2990f22-b45d-4028-bb17-71834a2875ae}</t>
  </si>
  <si>
    <t>VRN</t>
  </si>
  <si>
    <t>Vedlejší rozpočtové náklady</t>
  </si>
  <si>
    <t>{7951ef93-3471-4133-baf1-e1aa8f3eafc5}</t>
  </si>
  <si>
    <t>Dem_PVC</t>
  </si>
  <si>
    <t>85,3</t>
  </si>
  <si>
    <t>Dem_stěn</t>
  </si>
  <si>
    <t>151,619</t>
  </si>
  <si>
    <t>KRYCÍ LIST SOUPISU PRACÍ</t>
  </si>
  <si>
    <t>Dem_strop</t>
  </si>
  <si>
    <t>Dem_špal</t>
  </si>
  <si>
    <t>15,84</t>
  </si>
  <si>
    <t>Malby</t>
  </si>
  <si>
    <t>196,119</t>
  </si>
  <si>
    <t>Malby_otěr</t>
  </si>
  <si>
    <t>56,64</t>
  </si>
  <si>
    <t>Objekt:</t>
  </si>
  <si>
    <t>Obklad</t>
  </si>
  <si>
    <t>1,92</t>
  </si>
  <si>
    <t>D.1.1 - ASŘ</t>
  </si>
  <si>
    <t>PVC</t>
  </si>
  <si>
    <t>Žlab</t>
  </si>
  <si>
    <t>10,1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</si>
  <si>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</si>
  <si>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</si>
  <si>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</si>
  <si>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</si>
  <si>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</si>
  <si>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</si>
  <si>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</si>
  <si>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</si>
  <si>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</si>
  <si>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</si>
  <si>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</si>
  <si>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</si>
  <si>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</si>
  <si>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763 - Konstrukce suché výstavby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</si>
  <si>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</si>
  <si>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</si>
  <si>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</si>
  <si>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</si>
  <si>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</si>
  <si>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</si>
  <si>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</si>
  <si>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</si>
  <si>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</si>
  <si>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</si>
  <si>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</si>
  <si>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</si>
  <si>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</si>
  <si>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</si>
  <si>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</si>
  <si>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</si>
  <si>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</si>
  <si>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</si>
  <si>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</si>
  <si>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</si>
  <si>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</si>
  <si>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</si>
  <si>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611131101</t>
  </si>
  <si>
    <t>Cementový postřik vnitřních stropů nanášený celoplošně ručně</t>
  </si>
  <si>
    <t>m2</t>
  </si>
  <si>
    <t>CS ÚRS 2022 02</t>
  </si>
  <si>
    <t>4</t>
  </si>
  <si>
    <t>1426675012</t>
  </si>
  <si>
    <t>PP</t>
  </si>
  <si>
    <t>Podkladní a spojovací vrstva vnitřních omítaných ploch cementový postřik nanášený ručně celoplošně stropů</t>
  </si>
  <si>
    <t>VV</t>
  </si>
  <si>
    <t>D.1.1.02 Laboratoř chemie - Nový stav</t>
  </si>
  <si>
    <t>611321141</t>
  </si>
  <si>
    <t>Vápenocementová omítka štuková dvouvrstvá vnitřních stropů rovných nanášená ručně</t>
  </si>
  <si>
    <t>-571475578</t>
  </si>
  <si>
    <t>Omítka vápenocementová vnitřních ploch nanášená ručně dvouvrstvá, tloušťky jádrové omítky do 10 mm a tloušťky štuku do 3 mm štuková vodorovných konstrukcí stropů rovných</t>
  </si>
  <si>
    <t>3</t>
  </si>
  <si>
    <t>611321191</t>
  </si>
  <si>
    <t>Příplatek k vápenocementové omítce vnitřních stropů za každých dalších 5 mm tloušťky ručně</t>
  </si>
  <si>
    <t>748385465</t>
  </si>
  <si>
    <t>Omítka vápenocementová vnitřních ploch nanášená ručně Příplatek k cenám za každých dalších i započatých 5 mm tloušťky omítky přes 10 mm stropů</t>
  </si>
  <si>
    <t>85,3*2 'Přepočtené koeficientem množství</t>
  </si>
  <si>
    <t>612131101</t>
  </si>
  <si>
    <t>Cementový postřik vnitřních stěn nanášený celoplošně ručně</t>
  </si>
  <si>
    <t>900789476</t>
  </si>
  <si>
    <t>Podkladní a spojovací vrstva vnitřních omítaných ploch cementový postřik nanášený ručně celoplošně stěn</t>
  </si>
  <si>
    <t>Dem_stěn+Dem_špal</t>
  </si>
  <si>
    <t>5</t>
  </si>
  <si>
    <t>612321141</t>
  </si>
  <si>
    <t>Vápenocementová omítka štuková dvouvrstvá vnitřních stěn nanášená ručně</t>
  </si>
  <si>
    <t>-803365508</t>
  </si>
  <si>
    <t>Omítka vápenocementová vnitřních ploch nanášená ručně dvouvrstvá, tloušťky jádrové omítky do 10 mm a tloušťky štuku do 3 mm štuková svislých konstrukcí stěn</t>
  </si>
  <si>
    <t>612321191</t>
  </si>
  <si>
    <t>Příplatek k vápenocementové omítce vnitřních stěn za každých dalších 5 mm tloušťky ručně</t>
  </si>
  <si>
    <t>-2012459287</t>
  </si>
  <si>
    <t>Omítka vápenocementová vnitřních ploch nanášená ručně Příplatek k cenám za každých dalších i započatých 5 mm tloušťky omítky přes 10 mm stěn</t>
  </si>
  <si>
    <t>167,459*2 'Přepočtené koeficientem množství</t>
  </si>
  <si>
    <t>7</t>
  </si>
  <si>
    <t>612325302</t>
  </si>
  <si>
    <t>Vápenocementová štuková omítka ostění nebo nadpraží</t>
  </si>
  <si>
    <t>-442802212</t>
  </si>
  <si>
    <t>Vápenocementová omítka ostění nebo nadpraží štuková</t>
  </si>
  <si>
    <t>8</t>
  </si>
  <si>
    <t>619991001</t>
  </si>
  <si>
    <t>Zakrytí podlah fólií přilepenou lepící páskou</t>
  </si>
  <si>
    <t>790903962</t>
  </si>
  <si>
    <t>Zakrytí vnitřních ploch před znečištěním včetně pozdějšího odkrytí podlah fólií přilepenou lepící páskou</t>
  </si>
  <si>
    <t>"dle tab. místností" 85,3</t>
  </si>
  <si>
    <t>9</t>
  </si>
  <si>
    <t>619991011</t>
  </si>
  <si>
    <t>Obalení konstrukcí a prvků fólií přilepenou lepící páskou</t>
  </si>
  <si>
    <t>-1559399962</t>
  </si>
  <si>
    <t>Zakrytí vnitřních ploch před znečištěním včetně pozdějšího odkrytí konstrukcí a prvků obalením fólií a přelepením páskou</t>
  </si>
  <si>
    <t>4*2,1*1,7+4*6</t>
  </si>
  <si>
    <t>10</t>
  </si>
  <si>
    <t>619991021</t>
  </si>
  <si>
    <t>Oblepení rámů a keramických soklů lepící páskou</t>
  </si>
  <si>
    <t>m</t>
  </si>
  <si>
    <t>-314434025</t>
  </si>
  <si>
    <t>Zakrytí vnitřních ploch před znečištěním včetně pozdějšího odkrytí rámů oken a dveří, keramických soklů oblepením malířskou páskou</t>
  </si>
  <si>
    <t>40</t>
  </si>
  <si>
    <t>11</t>
  </si>
  <si>
    <t>631312141</t>
  </si>
  <si>
    <t>Doplnění rýh v dosavadních mazaninách betonem prostým</t>
  </si>
  <si>
    <t>m3</t>
  </si>
  <si>
    <t>1377265503</t>
  </si>
  <si>
    <t>Doplnění dosavadních mazanin prostým betonem s dodáním hmot, bez potěru, plochy jednotlivě rýh v dosavadních mazaninách</t>
  </si>
  <si>
    <t>"doplnění po odstranění stávajících rozvodů" 0,7</t>
  </si>
  <si>
    <t>Součet</t>
  </si>
  <si>
    <t>12</t>
  </si>
  <si>
    <t>632452421</t>
  </si>
  <si>
    <t>Doplnění cementového potěru hlazeného pl přes 1 do 4 m2 tl přes 10 do 20 mm</t>
  </si>
  <si>
    <t>68688208</t>
  </si>
  <si>
    <t>Doplnění cementového potěru na mazaninách a betonových podkladech (s dodáním hmot), hlazeného dřevěným nebo ocelovým hladítkem, plochy jednotlivě přes 1 m2 do 4 m2 a tl. přes 10 do 20 mm</t>
  </si>
  <si>
    <t>dem_PVC</t>
  </si>
  <si>
    <t>13</t>
  </si>
  <si>
    <t>R0601</t>
  </si>
  <si>
    <t>D+M samolepících distančních ukončovacích plastových pásků při styku omítky a rámů výpllní - rozsah dle PD</t>
  </si>
  <si>
    <t>kpl</t>
  </si>
  <si>
    <t>700179757</t>
  </si>
  <si>
    <t>14</t>
  </si>
  <si>
    <t>R0602</t>
  </si>
  <si>
    <t>D+M sklolaminátové síťky při omítání (styk různých povrchů, zesílení rohů) - rozsah dle PD</t>
  </si>
  <si>
    <t>872371213</t>
  </si>
  <si>
    <t>Ostatní konstrukce a práce, bourání</t>
  </si>
  <si>
    <t>949101112</t>
  </si>
  <si>
    <t>Lešení pomocné pro objekty pozemních staveb s lešeňovou podlahou v přes 1,9 do 3,5 m zatížení do 150 kg/m2</t>
  </si>
  <si>
    <t>1590861282</t>
  </si>
  <si>
    <t>Lešení pomocné pracovní pro objekty pozemních staveb pro zatížení do 150 kg/m2, o výšce lešeňové podlahy přes 1,9 do 3,5 m</t>
  </si>
  <si>
    <t>16</t>
  </si>
  <si>
    <t>952901114</t>
  </si>
  <si>
    <t>Vyčištění budov bytové a občanské výstavby při výšce podlaží přes 4 m</t>
  </si>
  <si>
    <t>-1553742370</t>
  </si>
  <si>
    <t>Vyčištění budov nebo objektů před předáním do užívání budov bytové nebo občanské výstavby, světlé výšky podlaží přes 4 m</t>
  </si>
  <si>
    <t>17</t>
  </si>
  <si>
    <t>971033471</t>
  </si>
  <si>
    <t>Vybourání otvorů ve zdivu cihelném pl do 0,25 m2 na MVC nebo MV tl do 750 mm</t>
  </si>
  <si>
    <t>kus</t>
  </si>
  <si>
    <t>789368390</t>
  </si>
  <si>
    <t>Vybourání otvorů ve zdivu základovém nebo nadzákladovém z cihel, tvárnic, příčkovek z cihel pálených na maltu vápennou nebo vápenocementovou plochy do 0,25 m2, tl. do 750 mm</t>
  </si>
  <si>
    <t>"Vybourání prostupu" 1</t>
  </si>
  <si>
    <t>18</t>
  </si>
  <si>
    <t>974042557</t>
  </si>
  <si>
    <t>Vysekání rýh v dlažbě betonové nebo jiné monolitické hl do 100 mm š do 300 mm</t>
  </si>
  <si>
    <t>1019669487</t>
  </si>
  <si>
    <t>Vysekání rýh v betonové nebo jiné monolitické dlažbě s betonovým podkladem do hl. 100 mm a šířky do 300 mm</t>
  </si>
  <si>
    <t>"vysekání rýh pro kabelové žlaby"  1,55+5,9+2,65</t>
  </si>
  <si>
    <t>19</t>
  </si>
  <si>
    <t>978011191</t>
  </si>
  <si>
    <t>Otlučení (osekání) vnitřní vápenné nebo vápenocementové omítky stropů v rozsahu přes 50 do 100 %</t>
  </si>
  <si>
    <t>-156894097</t>
  </si>
  <si>
    <t>Otlučení vápenných nebo vápenocementových omítek vnitřních ploch stropů, v rozsahu přes 50 do 100 %</t>
  </si>
  <si>
    <t>D.1.1.03 Laboratoř chemie - stávající a bourané kce</t>
  </si>
  <si>
    <t>"dle tab. místnosti" 85,30</t>
  </si>
  <si>
    <t>20</t>
  </si>
  <si>
    <t>978013191</t>
  </si>
  <si>
    <t>Otlučení (osekání) vnitřní vápenné nebo vápenocementové omítky stěn v rozsahu přes 50 do 100 %</t>
  </si>
  <si>
    <t>-872073971</t>
  </si>
  <si>
    <t>Otlučení vápenných nebo vápenocementových omítek vnitřních ploch stěn s vyškrabáním spar, s očištěním zdiva, v rozsahu přes 50 do 100 %</t>
  </si>
  <si>
    <t>"dle tab. místnosti" 4,35*(2*11,31+2*7,57)-0,9*1,97-4*1,4*1,94</t>
  </si>
  <si>
    <t>"špalety" 4*0,75*(2*1,94+1,4)</t>
  </si>
  <si>
    <t>R0901</t>
  </si>
  <si>
    <t>Demontáž nábytku a vybavení v učebně - dle PD (do suti)</t>
  </si>
  <si>
    <t>532064276</t>
  </si>
  <si>
    <t>"dle tab. místnosti" 1</t>
  </si>
  <si>
    <t>997</t>
  </si>
  <si>
    <t>Přesun sutě</t>
  </si>
  <si>
    <t>22</t>
  </si>
  <si>
    <t>997013211</t>
  </si>
  <si>
    <t>Vnitrostaveništní doprava suti a vybouraných hmot pro budovy v do 6 m ručně</t>
  </si>
  <si>
    <t>t</t>
  </si>
  <si>
    <t>-468603800</t>
  </si>
  <si>
    <t>Vnitrostaveništní doprava suti a vybouraných hmot vodorovně do 50 m svisle ručně pro budovy a haly výšky do 6 m</t>
  </si>
  <si>
    <t>23</t>
  </si>
  <si>
    <t>997013501</t>
  </si>
  <si>
    <t>Odvoz suti a vybouraných hmot na skládku nebo meziskládku do 1 km se složením</t>
  </si>
  <si>
    <t>259311444</t>
  </si>
  <si>
    <t>Odvoz suti a vybouraných hmot na skládku nebo meziskládku se složením, na vzdálenost do 1 km</t>
  </si>
  <si>
    <t>24</t>
  </si>
  <si>
    <t>997013509</t>
  </si>
  <si>
    <t>Příplatek k odvozu suti a vybouraných hmot na skládku ZKD 1 km přes 1 km</t>
  </si>
  <si>
    <t>-926061554</t>
  </si>
  <si>
    <t>Odvoz suti a vybouraných hmot na skládku nebo meziskládku se složením, na vzdálenost Příplatek k ceně za každý další i započatý 1 km přes 1 km</t>
  </si>
  <si>
    <t>17,33*19 'Přepočtené koeficientem množství</t>
  </si>
  <si>
    <t>25</t>
  </si>
  <si>
    <t>997013631</t>
  </si>
  <si>
    <t>Poplatek za uložení na skládce (skládkovné) stavebního odpadu směsného kód odpadu 17 09 04</t>
  </si>
  <si>
    <t>1256167984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</si>
  <si>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</si>
  <si>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</si>
  <si>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</si>
  <si>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26</t>
  </si>
  <si>
    <t>998018001</t>
  </si>
  <si>
    <t>Přesun hmot ruční pro budovy v do 6 m</t>
  </si>
  <si>
    <t>104184511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</si>
  <si>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</si>
  <si>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</si>
  <si>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</si>
  <si>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</si>
  <si>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</si>
  <si>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27</t>
  </si>
  <si>
    <t>711193131</t>
  </si>
  <si>
    <t>Izolace proti vlhkosti na svislé ploše těsnicí kaší minerální minerální na bázi cementu a disperze dvousložková</t>
  </si>
  <si>
    <t>-282773370</t>
  </si>
  <si>
    <t>Izolace proti zemní vlhkosti ostatní těsnicí hmotou dvousložkovou na bázi cementu na ploše svislé S</t>
  </si>
  <si>
    <t>28</t>
  </si>
  <si>
    <t>998711101</t>
  </si>
  <si>
    <t>Přesun hmot tonážní pro izolace proti vodě, vlhkosti a plynům v objektech v do 6 m</t>
  </si>
  <si>
    <t>-1823560237</t>
  </si>
  <si>
    <t>Přesun hmot pro izolace proti vodě, vlhkosti a plynům stanovený z hmotnosti přesunovaného materiálu vodorovná dopravní vzdálenost do 50 m v objektech výšky do 6 m</t>
  </si>
  <si>
    <t>29</t>
  </si>
  <si>
    <t>998711181</t>
  </si>
  <si>
    <t>Příplatek k přesunu hmot tonážní 711 prováděný bez použití mechanizace</t>
  </si>
  <si>
    <t>1054498560</t>
  </si>
  <si>
    <t>Přesun hmot pro izolace proti vodě, vlhkosti a plynům stanovený z hmotnosti přesunovaného materiálu Příplatek k cenám za přesun prováděný bez použití mechanizace pro jakoukoliv výšku objektu</t>
  </si>
  <si>
    <t>741</t>
  </si>
  <si>
    <t>Elektroinstalace - silnoproud</t>
  </si>
  <si>
    <t>30</t>
  </si>
  <si>
    <t>R74101</t>
  </si>
  <si>
    <t>M+D žlabu vč. vyrovnání podlahy a přesunů hmot</t>
  </si>
  <si>
    <t>-577726181</t>
  </si>
  <si>
    <t>žlab</t>
  </si>
  <si>
    <t>763</t>
  </si>
  <si>
    <t>Konstrukce suché výstavby</t>
  </si>
  <si>
    <t>31</t>
  </si>
  <si>
    <t>R76302</t>
  </si>
  <si>
    <t>Obložení tlumiče hluku SDK konstrukcí 1x12,5 mm -viz PD (vč. povrchové úpravy)</t>
  </si>
  <si>
    <t>587081811</t>
  </si>
  <si>
    <t>776</t>
  </si>
  <si>
    <t>Podlahy povlakové</t>
  </si>
  <si>
    <t>32</t>
  </si>
  <si>
    <t>776111116</t>
  </si>
  <si>
    <t>Odstranění zbytků lepidla z podkladu povlakových podlah broušením</t>
  </si>
  <si>
    <t>-1028628168</t>
  </si>
  <si>
    <t>Příprava podkladu broušení podlah stávajícího podkladu pro odstranění lepidla (po starých krytinách)</t>
  </si>
  <si>
    <t>33</t>
  </si>
  <si>
    <t>776111311</t>
  </si>
  <si>
    <t>Vysátí podkladu povlakových podlah</t>
  </si>
  <si>
    <t>-1391804976</t>
  </si>
  <si>
    <t>Příprava podkladu vysátí podlah</t>
  </si>
  <si>
    <t>2*Dem_PVC</t>
  </si>
  <si>
    <t>34</t>
  </si>
  <si>
    <t>776121111</t>
  </si>
  <si>
    <t>Vodou ředitelná penetrace savého podkladu povlakových podlah</t>
  </si>
  <si>
    <t>182219134</t>
  </si>
  <si>
    <t>Příprava podkladu penetrace vodou ředitelná podlah</t>
  </si>
  <si>
    <t>35</t>
  </si>
  <si>
    <t>776141122</t>
  </si>
  <si>
    <t>Stěrka podlahová nivelační pro vyrovnání podkladu povlakových podlah pevnosti 30 MPa tl přes 3 do 5 mm</t>
  </si>
  <si>
    <t>-1661737952</t>
  </si>
  <si>
    <t>Příprava podkladu vyrovnání samonivelační stěrkou podlah min.pevnosti 30 MPa, tloušťky přes 3 do 5 mm</t>
  </si>
  <si>
    <t>36</t>
  </si>
  <si>
    <t>776201812</t>
  </si>
  <si>
    <t>Demontáž lepených povlakových podlah s podložkou ručně</t>
  </si>
  <si>
    <t>825184571</t>
  </si>
  <si>
    <t>Demontáž povlakových podlahovin lepených ručně s podložkou</t>
  </si>
  <si>
    <t>37</t>
  </si>
  <si>
    <t>776221111</t>
  </si>
  <si>
    <t>Lepení pásů z PVC standardním lepidlem</t>
  </si>
  <si>
    <t>1883817173</t>
  </si>
  <si>
    <t>Montáž podlahovin z PVC lepením standardním lepidlem z pásů standardních</t>
  </si>
  <si>
    <t>38</t>
  </si>
  <si>
    <t>M</t>
  </si>
  <si>
    <t>284110240R</t>
  </si>
  <si>
    <t>PVC - dekor pískový. Protiskluz R9-R11, třída zátěže 33, tl. Min. 2mm, tl. Náslapné vrstvy 0,6mm</t>
  </si>
  <si>
    <t>-1886378901</t>
  </si>
  <si>
    <t>85,3*1,1 'Přepočtené koeficientem množství</t>
  </si>
  <si>
    <t>39</t>
  </si>
  <si>
    <t>776223112</t>
  </si>
  <si>
    <t>Spoj povlakových podlahovin z PVC svařováním za studena</t>
  </si>
  <si>
    <t>-1026222523</t>
  </si>
  <si>
    <t>Montáž podlahovin z PVC spoj podlah svařováním za studena</t>
  </si>
  <si>
    <t>50</t>
  </si>
  <si>
    <t>776410811</t>
  </si>
  <si>
    <t>Odstranění soklíků a lišt pryžových nebo plastových</t>
  </si>
  <si>
    <t>161538897</t>
  </si>
  <si>
    <t>Demontáž soklíků nebo lišt pryžových nebo plastových</t>
  </si>
  <si>
    <t>11,31</t>
  </si>
  <si>
    <t>41</t>
  </si>
  <si>
    <t>776411111</t>
  </si>
  <si>
    <t>Montáž obvodových soklíků výšky do 80 mm</t>
  </si>
  <si>
    <t>1587015727</t>
  </si>
  <si>
    <t>Montáž soklíků lepením obvodových, výšky do 80 mm</t>
  </si>
  <si>
    <t>2*7,57+2*11,31</t>
  </si>
  <si>
    <t>42</t>
  </si>
  <si>
    <t>284110080R</t>
  </si>
  <si>
    <t>PVC (kanálková) lišta výšky 50mm, šířky 22mm - barva šedá vč. tvarovek rohu a koncovek</t>
  </si>
  <si>
    <t>-1746127526</t>
  </si>
  <si>
    <t>37,76*1,02 'Přepočtené koeficientem množství</t>
  </si>
  <si>
    <t>43</t>
  </si>
  <si>
    <t>998776101</t>
  </si>
  <si>
    <t>Přesun hmot tonážní pro podlahy povlakové v objektech v do 6 m</t>
  </si>
  <si>
    <t>-391655064</t>
  </si>
  <si>
    <t>Přesun hmot pro podlahy povlakové stanovený z hmotnosti přesunovaného materiálu vodorovná dopravní vzdálenost do 50 m v objektech výšky do 6 m</t>
  </si>
  <si>
    <t>44</t>
  </si>
  <si>
    <t>998776181</t>
  </si>
  <si>
    <t>Příplatek k přesunu hmot tonážní 776 prováděný bez použití mechanizace</t>
  </si>
  <si>
    <t>-1773518926</t>
  </si>
  <si>
    <t>Přesun hmot pro podlahy povlakové stanovený z hmotnosti přesunovaného materiálu Příplatek k cenám za přesun prováděný bez použití mechanizace pro jakoukoliv výšku objektu</t>
  </si>
  <si>
    <t>781</t>
  </si>
  <si>
    <t>Dokončovací práce - obklady</t>
  </si>
  <si>
    <t>45</t>
  </si>
  <si>
    <t>781121011</t>
  </si>
  <si>
    <t>Nátěr penetrační na stěnu</t>
  </si>
  <si>
    <t>1486205314</t>
  </si>
  <si>
    <t>Příprava podkladu před provedením obkladu nátěr penetrační na stěnu</t>
  </si>
  <si>
    <t>46</t>
  </si>
  <si>
    <t>781471810</t>
  </si>
  <si>
    <t>Demontáž obkladů z obkladaček keramických kladených do malty</t>
  </si>
  <si>
    <t>474257172</t>
  </si>
  <si>
    <t>Demontáž obkladů z dlaždic keramických kladených do malty</t>
  </si>
  <si>
    <t>"dle tab. místnosti" 1,6*(2*11,31+7,57)-0,9*1,97</t>
  </si>
  <si>
    <t>Dem_obk</t>
  </si>
  <si>
    <t>47</t>
  </si>
  <si>
    <t>781474115</t>
  </si>
  <si>
    <t>Montáž obkladů vnitřních keramických hladkých přes 22 do 25 ks/m2 lepených flexibilním lepidlem</t>
  </si>
  <si>
    <t>605575844</t>
  </si>
  <si>
    <t>Montáž obkladů vnitřních stěn z dlaždic keramických lepených flexibilním lepidlem maloformátových hladkých přes 22 do 25 ks/m2</t>
  </si>
  <si>
    <t>1,2*1,6</t>
  </si>
  <si>
    <t>48</t>
  </si>
  <si>
    <t>597610390R</t>
  </si>
  <si>
    <t>obkládačky keramické 20 x 20 x 0,6 cm I. j.</t>
  </si>
  <si>
    <t>1374035131</t>
  </si>
  <si>
    <t>1,92*1,1 'Přepočtené koeficientem množství</t>
  </si>
  <si>
    <t>49</t>
  </si>
  <si>
    <t>781479191</t>
  </si>
  <si>
    <t>Příplatek k montáži obkladů vnitřních keramických hladkých za plochu do 10 m2</t>
  </si>
  <si>
    <t>303669534</t>
  </si>
  <si>
    <t>Montáž obkladů vnitřních stěn z dlaždic keramických Příplatek k cenám za plochu do 10 m2 jednotlivě</t>
  </si>
  <si>
    <t>obklad</t>
  </si>
  <si>
    <t>R78101</t>
  </si>
  <si>
    <t>Montáž a dodávka nerezových ukončovacích profilů</t>
  </si>
  <si>
    <t>1731592616</t>
  </si>
  <si>
    <t>1,2+2*1,6</t>
  </si>
  <si>
    <t>51</t>
  </si>
  <si>
    <t>998781101</t>
  </si>
  <si>
    <t>Přesun hmot tonážní pro obklady keramické v objektech v do 6 m</t>
  </si>
  <si>
    <t>1252242469</t>
  </si>
  <si>
    <t>Přesun hmot pro obklady keramické stanovený z hmotnosti přesunovaného materiálu vodorovná dopravní vzdálenost do 50 m v objektech výšky do 6 m</t>
  </si>
  <si>
    <t>52</t>
  </si>
  <si>
    <t>998781181</t>
  </si>
  <si>
    <t>Příplatek k přesunu hmot tonážní 781 prováděný bez použití mechanizace</t>
  </si>
  <si>
    <t>-264390106</t>
  </si>
  <si>
    <t>Přesun hmot pro obklady keramické stanovený z hmotnosti přesunovaného materiálu Příplatek k cenám za přesun prováděný bez použití mechanizace pro jakoukoliv výšku objektu</t>
  </si>
  <si>
    <t>784</t>
  </si>
  <si>
    <t>Dokončovací práce - malby a tapety</t>
  </si>
  <si>
    <t>53</t>
  </si>
  <si>
    <t>784111003</t>
  </si>
  <si>
    <t>Oprášení (ometení ) podkladu v místnostech v přes 3,80 do 5,00 m</t>
  </si>
  <si>
    <t>-166079417</t>
  </si>
  <si>
    <t>Oprášení (ometení) podkladu v místnostech výšky přes 3,80 do 5,00 m</t>
  </si>
  <si>
    <t>Malby+Malby_otěr</t>
  </si>
  <si>
    <t>54</t>
  </si>
  <si>
    <t>784171101</t>
  </si>
  <si>
    <t>Zakrytí vnitřních podlah včetně pozdějšího odkrytí</t>
  </si>
  <si>
    <t>2009519194</t>
  </si>
  <si>
    <t>Zakrytí nemalovaných ploch (materiál ve specifikaci) včetně pozdějšího odkrytí podlah</t>
  </si>
  <si>
    <t>55</t>
  </si>
  <si>
    <t>784181123</t>
  </si>
  <si>
    <t>Hloubková jednonásobná bezbarvá penetrace podkladu v místnostech v přes 3,80 do 5,00 m</t>
  </si>
  <si>
    <t>-1010746844</t>
  </si>
  <si>
    <t>Penetrace podkladu jednonásobná hloubková akrylátová bezbarvá v místnostech výšky přes 3,80 do 5,00 m</t>
  </si>
  <si>
    <t>56</t>
  </si>
  <si>
    <t>58124844</t>
  </si>
  <si>
    <t>fólie pro malířské potřeby zakrývací tl 25µ 4x5m</t>
  </si>
  <si>
    <t>CS ÚRS 2021 02</t>
  </si>
  <si>
    <t>680950621</t>
  </si>
  <si>
    <t>196,119*1,1 'Přepočtené koeficientem množství</t>
  </si>
  <si>
    <t>57</t>
  </si>
  <si>
    <t>784211101</t>
  </si>
  <si>
    <t>Dvojnásobné bílé malby ze směsí za mokra výborně oděruvzdorných v místnostech v do 3,80 m</t>
  </si>
  <si>
    <t>-1300804416</t>
  </si>
  <si>
    <t>Malby z malířských směsí oděruvzdorných za mokra dvojnásobné, bílé za mokra oděruvzdorné výborně v místnostech výšky do 3,80 m</t>
  </si>
  <si>
    <t>"dle tab. místnosti" 1,5*(2*11,31+2*7,57)</t>
  </si>
  <si>
    <t>58</t>
  </si>
  <si>
    <t>784221103</t>
  </si>
  <si>
    <t>Dvojnásobné bílé malby ze směsí za sucha dobře otěruvzdorných v místnostech přes 3,80 do 5,00 m</t>
  </si>
  <si>
    <t>1926191116</t>
  </si>
  <si>
    <t>Malby z malířských směsí otěruvzdorných za sucha dvojnásobné, bílé za sucha otěruvzdorné dobře v místnostech výšky přes 3,80 do 5,00 m</t>
  </si>
  <si>
    <t>Dem_strop+Dem_stěn+Dem_špal-Malby_otěr</t>
  </si>
  <si>
    <t>D.1.2 -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</si>
  <si>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</si>
  <si>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</si>
  <si>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</si>
  <si>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</si>
  <si>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721</t>
  </si>
  <si>
    <t>Zdravotechnika - vnitřní kanalizace</t>
  </si>
  <si>
    <t>721170973</t>
  </si>
  <si>
    <t>Potrubí z PVC krácení trub DN 70</t>
  </si>
  <si>
    <t>Opravy odpadního potrubí plastového krácení trub DN 70</t>
  </si>
  <si>
    <t>1 "napojení na stávající potrubí</t>
  </si>
  <si>
    <t>721171904</t>
  </si>
  <si>
    <t>Potrubí z PP vsazení odbočky do hrdla DN 75</t>
  </si>
  <si>
    <t>Opravy odpadního potrubí plastového vsazení odbočky do potrubí DN 75</t>
  </si>
  <si>
    <t>721171914</t>
  </si>
  <si>
    <t>Potrubí z PP propojení potrubí DN 75</t>
  </si>
  <si>
    <t>Opravy odpadního potrubí plastového propojení dosavadního potrubí DN 75</t>
  </si>
  <si>
    <t>721174042</t>
  </si>
  <si>
    <t>Potrubí kanalizační z PP připojovací DN 40</t>
  </si>
  <si>
    <t>Potrubí z trub polypropylenových připojovací DN 40</t>
  </si>
  <si>
    <t>4 "připojovací potrubí</t>
  </si>
  <si>
    <t>721174043</t>
  </si>
  <si>
    <t>Potrubí kanalizační z PP připojovací DN 50</t>
  </si>
  <si>
    <t>Potrubí z trub polypropylenových připojovací DN 50</t>
  </si>
  <si>
    <t>10 "připojovací potrubí</t>
  </si>
  <si>
    <t>721174044</t>
  </si>
  <si>
    <t>Potrubí kanalizační z PP připojovací DN 75</t>
  </si>
  <si>
    <t>Potrubí z trub polypropylenových připojovací DN 75</t>
  </si>
  <si>
    <t>20 "připojovací potrubí</t>
  </si>
  <si>
    <t>721194104</t>
  </si>
  <si>
    <t>Vyvedení a upevnění odpadních výpustek DN 40</t>
  </si>
  <si>
    <t>Vyměření přípojek na potrubí vyvedení a upevnění odpadních výpustek DN 40</t>
  </si>
  <si>
    <t>1+1+1 "zařizovací předměty DN40</t>
  </si>
  <si>
    <t>721194105</t>
  </si>
  <si>
    <t>Vyvedení a upevnění odpadních výpustek DN 50</t>
  </si>
  <si>
    <t>Vyměření přípojek na potrubí vyvedení a upevnění odpadních výpustek DN 50</t>
  </si>
  <si>
    <t>4 "zařizovací předměty DN50</t>
  </si>
  <si>
    <t>721242301</t>
  </si>
  <si>
    <t>Vtok se zápachovou uzávěrkou HL 21 s přídavným uzávěrem pro suchý stav</t>
  </si>
  <si>
    <t>1 "úkapy boiler</t>
  </si>
  <si>
    <t>721290111</t>
  </si>
  <si>
    <t>Zkouška těsnosti potrubí kanalizace vodou DN do 125</t>
  </si>
  <si>
    <t>Zkouška těsnosti kanalizace v objektech vodou do DN 125</t>
  </si>
  <si>
    <t>4+10+20 "připojovací potrubí</t>
  </si>
  <si>
    <t>998721103</t>
  </si>
  <si>
    <t>Přesun hmot tonážní pro vnitřní kanalizace v objektech v přes 12 do 24 m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</si>
  <si>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</si>
  <si>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</si>
  <si>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</si>
  <si>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722171913</t>
  </si>
  <si>
    <t>Potrubí plastové odříznutí trubky D přes 20 do 25 mm</t>
  </si>
  <si>
    <t>Odříznutí trubky nebo tvarovky u rozvodů vody z plastů D přes 20 do 25 mm</t>
  </si>
  <si>
    <t>722171933</t>
  </si>
  <si>
    <t>Potrubí plastové výměna trub nebo tvarovek D přes 20 do 25 mm</t>
  </si>
  <si>
    <t>Výměna trubky, tvarovky, vsazení odbočky na rozvodech vody z plastů D přes 20 do 25 mm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</si>
  <si>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</si>
  <si>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</si>
  <si>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</si>
  <si>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14 "vodovod připojovací ve stěnách, v podlaze</t>
  </si>
  <si>
    <t>722174023</t>
  </si>
  <si>
    <t>Potrubí vodovodní plastové PPR svar polyfúze PN 20 D 25x4,2 mm</t>
  </si>
  <si>
    <t>Potrubí z plastových trubek z polypropylenu PPR svařovaných polyfúzně PN 20 (SDR 6) D 25 x 4,2</t>
  </si>
  <si>
    <t>16 "vodovod připojovací ve stěnách, v podlaze</t>
  </si>
  <si>
    <t>722181221</t>
  </si>
  <si>
    <t>Ochrana vodovodního potrubí přilepenými termoizolačními trubicemi z PE tl přes 6 do 9 mm DN do 22 mm</t>
  </si>
  <si>
    <t>Ochrana potrubí termoizolačními trubicemi z pěnového polyetylenu PE přilepenými v příčných a podélných spojích, tloušťky izolace přes 6 do 9 mm, vnitřního průměru izolace DN do 22 mm</t>
  </si>
  <si>
    <t>722181222</t>
  </si>
  <si>
    <t>Ochrana vodovodního potrubí přilepenými termoizolačními trubicemi z PE tl přes 6 do 9 mm DN přes 22 do 45 mm</t>
  </si>
  <si>
    <t>Ochrana potrubí termoizolačními trubicemi z pěnového polyetylenu PE přilepenými v příčných a podélných spojích, tloušťky izolace přes 6 do 9 mm, vnitřního průměru izolace DN přes 22 do 45 mm</t>
  </si>
  <si>
    <t>722220152</t>
  </si>
  <si>
    <t>Nástěnka závitová plastová PPR PN 20 DN 20 x G 1/2"</t>
  </si>
  <si>
    <t>Armatury s jedním závitem plastové (PPR) PN 20 (SDR 6) DN 20 x G 1/2"</t>
  </si>
  <si>
    <t>4+1 " nástěnka výtok</t>
  </si>
  <si>
    <t>722220161</t>
  </si>
  <si>
    <t>Nástěnný komplet plastový PPR PN 20 DN 20 x G 1/2"</t>
  </si>
  <si>
    <t>soubor</t>
  </si>
  <si>
    <t>Armatury s jedním závitem plastové (PPR) PN 20 (SDR 6) DN 20 x G 1/2" (nástěnný komplet)</t>
  </si>
  <si>
    <t>1+1 " nástěnka baterie</t>
  </si>
  <si>
    <t>722229101</t>
  </si>
  <si>
    <t>Montáž vodovodních armatur s jedním závitem G 1/2" ostatní typ</t>
  </si>
  <si>
    <t>Armatury s jedním závitem montáž vodovodních armatur s jedním závitem ostatních typů G 1/2"</t>
  </si>
  <si>
    <t>722231072</t>
  </si>
  <si>
    <t>Ventil zpětný mosazný G 1/2" PN 10 do 110°C se dvěma závity</t>
  </si>
  <si>
    <t>Armatury se dvěma závity ventily zpětné mosazné PN 10 do 110°C G 1/2"</t>
  </si>
  <si>
    <t>1 "boiler</t>
  </si>
  <si>
    <t>551119980</t>
  </si>
  <si>
    <t>ventil rohový kulový s filtrem IVAR 1/2" x 1/2"</t>
  </si>
  <si>
    <t>1269234698</t>
  </si>
  <si>
    <t>ventil rohový kulový s filtrem 1/2 x 1/2</t>
  </si>
  <si>
    <t>2*(1)+4+1 "baterie</t>
  </si>
  <si>
    <t>722231141</t>
  </si>
  <si>
    <t>Ventil závitový pojistný rohový G 1/2"</t>
  </si>
  <si>
    <t>Armatury se dvěma závity ventily pojistné rohové G 1/2"</t>
  </si>
  <si>
    <t>722232043</t>
  </si>
  <si>
    <t>Kohout kulový přímý G 1/2" PN 42 do 185°C vnitřní závit</t>
  </si>
  <si>
    <t>Armatury se dvěma závity kulové kohouty PN 42 do 185 °C přímé vnitřní závit G 1/2"</t>
  </si>
  <si>
    <t>2 "boiler</t>
  </si>
  <si>
    <t>722290226</t>
  </si>
  <si>
    <t>Zkouška těsnosti vodovodního potrubí závitového DN do 50</t>
  </si>
  <si>
    <t>Zkoušky, proplach a desinfekce vodovodního potrubí zkoušky těsnosti vodovodního potrubí závitového do DN 50</t>
  </si>
  <si>
    <t>14+16 "vodovod připojovací ve stěnách, v podlaze</t>
  </si>
  <si>
    <t>722290234</t>
  </si>
  <si>
    <t>Proplach a dezinfekce vodovodního potrubí DN do 80</t>
  </si>
  <si>
    <t>Zkoušky, proplach a desinfekce vodovodního potrubí proplach a desinfekce vodovodního potrubí do DN 80</t>
  </si>
  <si>
    <t>998722103</t>
  </si>
  <si>
    <t>Přesun hmot tonážní pro vnitřní vodovod v objektech v přes 12 do 24 m</t>
  </si>
  <si>
    <t>Přesun hmot pro vnitřní vodovod stanovený z hmotnosti přesunovaného materiálu vodorovná dopravní vzdálenost do 50 m v objektech výšky přes 12 do 24 m</t>
  </si>
  <si>
    <t>725</t>
  </si>
  <si>
    <t>Zdravotechnika - zařizovací předměty</t>
  </si>
  <si>
    <t>725532101</t>
  </si>
  <si>
    <t>Elektrický ohřívač zásobníkový akumulační závěsný svislý 10 l / 2 kW</t>
  </si>
  <si>
    <t>Elektrické ohřívače zásobníkové beztlakové přepadové akumulační s pojistným ventilem závěsné svislé objem nádrže (příkon) 10 l (2,0 kW)</t>
  </si>
  <si>
    <t>725211617</t>
  </si>
  <si>
    <t>Umyvadlo keramické bílé šířky 600 mm s krytem na sifon připevněné na stěnu šrouby</t>
  </si>
  <si>
    <t>Umyvadla keramická bílá bez výtokových armatur připevněná na stěnu šrouby s krytem na sifon (polosloupem), šířka umyvadla 600 mm</t>
  </si>
  <si>
    <t>1 "umyvadlo U1</t>
  </si>
  <si>
    <t>725822611</t>
  </si>
  <si>
    <t>Baterie umyvadlová stojánková páková bez výpusti</t>
  </si>
  <si>
    <t>Baterie umyvadlové stojánkové pákové bez výpusti</t>
  </si>
  <si>
    <t>725851325</t>
  </si>
  <si>
    <t>Ventil odpadní umyvadlový bez přepadu G 5/4"</t>
  </si>
  <si>
    <t>60</t>
  </si>
  <si>
    <t>Ventily odpadní pro zařizovací předměty umyvadlové bez přepadu G 5/4"</t>
  </si>
  <si>
    <t>725861102</t>
  </si>
  <si>
    <t>Zápachová uzávěrka pro umyvadla DN 40</t>
  </si>
  <si>
    <t>62</t>
  </si>
  <si>
    <t>Zápachové uzávěrky zařizovacích předmětů pro umyvadla DN 40</t>
  </si>
  <si>
    <t>998725103</t>
  </si>
  <si>
    <t>Přesun hmot tonážní pro zařizovací předměty v objektech v přes 12 do 24 m</t>
  </si>
  <si>
    <t>64</t>
  </si>
  <si>
    <t>Přesun hmot pro zařizovací předměty stanovený z hmotnosti přesunovaného materiálu vodorovná dopravní vzdálenost do 50 m v objektech výšky přes 12 do 24 m</t>
  </si>
  <si>
    <t>HZS</t>
  </si>
  <si>
    <t>Hodinové zúčtovací sazby</t>
  </si>
  <si>
    <t>HZS1291</t>
  </si>
  <si>
    <t>Hodinová zúčtovací sazba pomocný stavební dělník</t>
  </si>
  <si>
    <t>hod</t>
  </si>
  <si>
    <t>262144</t>
  </si>
  <si>
    <t>66</t>
  </si>
  <si>
    <t>Hodinové zúčtovací sazby profesí HSV zemní a pomocné práce pomocný stavební dělník</t>
  </si>
  <si>
    <t>20 "stavební výpomoce, pomocné zednické práce, vrtání prostupů, provádění drážek, vysekání otvorů a další nespecifikované pomocné práce</t>
  </si>
  <si>
    <t>HZS2212</t>
  </si>
  <si>
    <t>Hodinová zúčtovací sazba instalatér odborný</t>
  </si>
  <si>
    <t>68</t>
  </si>
  <si>
    <t>Hodinové zúčtovací sazby profesí PSV provádění stavebních instalací instalatér odborný</t>
  </si>
  <si>
    <t>20 "pomocné intalatérské práce, montážní práce a další nespecifikované pomocné práce</t>
  </si>
  <si>
    <t>D.1.3 - Plynová zařízení</t>
  </si>
  <si>
    <t xml:space="preserve">    723 - Zdravotechnika - vnitřní plynovod</t>
  </si>
  <si>
    <t xml:space="preserve">    783 - Dokončovací práce - nátěry</t>
  </si>
  <si>
    <t>723</t>
  </si>
  <si>
    <t>Zdravotechnika - vnitřní plynovod</t>
  </si>
  <si>
    <t>723111202</t>
  </si>
  <si>
    <t>Potrubí ocelové závitové černé bezešvé svařované běžné DN 15</t>
  </si>
  <si>
    <t>Potrubí z ocelových trubek závitových černých spojovaných svařováním, bezešvých běžných DN 15</t>
  </si>
  <si>
    <t>5 "vývod pro napojení spotřebiče</t>
  </si>
  <si>
    <t>723111203</t>
  </si>
  <si>
    <t>Potrubí ocelové závitové černé bezešvé svařované běžné DN 20</t>
  </si>
  <si>
    <t>Potrubí z ocelových trubek závitových černých spojovaných svařováním, bezešvých běžných DN 20</t>
  </si>
  <si>
    <t>25 "plynovod</t>
  </si>
  <si>
    <t>723111215</t>
  </si>
  <si>
    <t>Materiál a ocelové konstrukce pro uložení potrubí</t>
  </si>
  <si>
    <t>ks</t>
  </si>
  <si>
    <t>(5)/1,5 "vedení pod stropem</t>
  </si>
  <si>
    <t>723150367</t>
  </si>
  <si>
    <t>Chránička D 57x3,2 mm</t>
  </si>
  <si>
    <t>Potrubí z ocelových trubek hladkých černých spojovaných chráničky Ø 57/3,2</t>
  </si>
  <si>
    <t>1 "chránička</t>
  </si>
  <si>
    <t>723230112</t>
  </si>
  <si>
    <t>Kulový uzávěr rohový PN 5 G 1/2" MF s protipožární armaturou</t>
  </si>
  <si>
    <t>Armatury se dvěma závity s protipožární armaturou PN 5 kulové uzávěry rohové vnější a vnitřní závit G 1/2" MF</t>
  </si>
  <si>
    <t>1 "vývod pro napojení spotřebiče</t>
  </si>
  <si>
    <t>723230113</t>
  </si>
  <si>
    <t>Kulový uzávěr rohový PN 5 G 3/4" MF s protipožární armaturou</t>
  </si>
  <si>
    <t>Armatury se dvěma závity s protipožární armaturou PN 5 kulové uzávěry rohové vnější a vnitřní závit G 3/4" MF</t>
  </si>
  <si>
    <t>4 "vývod pro napojení spotřebiče</t>
  </si>
  <si>
    <t>723190907</t>
  </si>
  <si>
    <t>Odvzdušnění nebo napuštění plynovodního potrubí</t>
  </si>
  <si>
    <t>Opravy plynovodního potrubí odvzdušnění a napuštění potrubí</t>
  </si>
  <si>
    <t>5+25 "plynovod domovní</t>
  </si>
  <si>
    <t>723190251b</t>
  </si>
  <si>
    <t>Revize  plynovodu</t>
  </si>
  <si>
    <t>1 "revize plynovodu</t>
  </si>
  <si>
    <t>723190251c</t>
  </si>
  <si>
    <t>Tlaková a provozní zkouška plynovodu</t>
  </si>
  <si>
    <t>998723103</t>
  </si>
  <si>
    <t>Přesun hmot tonážní pro vnitřní plynovod v objektech v přes 12 do 24 m</t>
  </si>
  <si>
    <t>Přesun hmot pro vnitřní plynovod stanovený z hmotnosti přesunovaného materiálu vodorovná dopravní vzdálenost do 50 m v objektech výšky přes 12 do 24 m</t>
  </si>
  <si>
    <t>783</t>
  </si>
  <si>
    <t>Dokončovací práce - nátěry</t>
  </si>
  <si>
    <t>783425422</t>
  </si>
  <si>
    <t>Nátěry syntetické potrubí do DN 50 barva dražší matný povrch 1x antikorozní, 1x základní, 2x email</t>
  </si>
  <si>
    <t>10 "stavební výpomoce, pomocné zednické práce, vrtání prostupů, provádění drážek, vysekání otvorů a další nespecifikované pomocné práce</t>
  </si>
  <si>
    <t>10 "pomocné intalatérské práce, montážní práce a další nespecifikované pomocné práce</t>
  </si>
  <si>
    <t>D.1.4 - Vzduchotechnika</t>
  </si>
  <si>
    <t xml:space="preserve">    751 - Vzduchotechnika</t>
  </si>
  <si>
    <t>751</t>
  </si>
  <si>
    <t>R75101</t>
  </si>
  <si>
    <t>Potrubí z materiálu vč. příslušenství</t>
  </si>
  <si>
    <t>-539492974</t>
  </si>
  <si>
    <t>Potrubí z materiálu PE v barevném odstínu RAL 9011. Spojení bude provedeno na hrdla.Hadice bude vyrobena z měkčeného PVC v barvě šedé a bude vyztužena spirálou z neměkčeného PVC. K hadici jsou oceněny i 2ks nerezových spon pro napojení na potrubí a digestoř. vč. spojovacího, závěsového a těsnícího materiálu
součástí kompletu je:
3x oblouk d200/90°; zpětná klapka d200 horizontální; výfukový díl s krycí mřížkou d200; potrubí d200 délky 1m, 1,2m a 1,4m; ohebná hadice z PVC 1m</t>
  </si>
  <si>
    <t>R75102</t>
  </si>
  <si>
    <t>Kulisový tlumič hluku 600x200x1000 (složený ze 3 kulis 100x200x1000, konce kulis budou opatřeny náběhovými hranami), vč. pláště tlumiče hluku ze 4hranného potrubí</t>
  </si>
  <si>
    <t>731836643</t>
  </si>
  <si>
    <t>R75103</t>
  </si>
  <si>
    <t>Komfortní krycí mřížka 600x200 mm</t>
  </si>
  <si>
    <t>-129834607</t>
  </si>
  <si>
    <t>R75104</t>
  </si>
  <si>
    <t>Doprava</t>
  </si>
  <si>
    <t>-1016582841</t>
  </si>
  <si>
    <t>R75105</t>
  </si>
  <si>
    <t>Zaregulování a předání</t>
  </si>
  <si>
    <t>1073376508</t>
  </si>
  <si>
    <t>D.1.5 - Elektroinstalace</t>
  </si>
  <si>
    <t>D1 - Montažní materiál a práce</t>
  </si>
  <si>
    <t>D3 - Kabelové rozvody</t>
  </si>
  <si>
    <t>D4 - UKONCENI VODICU V ROZVADECICH</t>
  </si>
  <si>
    <t>D5 - Ostatní</t>
  </si>
  <si>
    <t>D1</t>
  </si>
  <si>
    <t>Montažní materiál a práce</t>
  </si>
  <si>
    <t>Pol1</t>
  </si>
  <si>
    <t>Rozvaděč RM.1</t>
  </si>
  <si>
    <t>Pol2</t>
  </si>
  <si>
    <t>jistič 25B/3</t>
  </si>
  <si>
    <t>Pol3</t>
  </si>
  <si>
    <t>Přepěťová ochrana T1+T2</t>
  </si>
  <si>
    <t>Pol4</t>
  </si>
  <si>
    <t>Pojistkový odpínač OPV22/3</t>
  </si>
  <si>
    <t>Pol5</t>
  </si>
  <si>
    <t>Zásuvka jednoduchá 230V/16A s krabicí</t>
  </si>
  <si>
    <t>s krabicí</t>
  </si>
  <si>
    <t>Pol6</t>
  </si>
  <si>
    <t>DTTO s přepěťovou ochranou</t>
  </si>
  <si>
    <t>Pol7</t>
  </si>
  <si>
    <t>Ovladač pro žaluzie</t>
  </si>
  <si>
    <t>Pol8</t>
  </si>
  <si>
    <t>Zásuvka RJ45</t>
  </si>
  <si>
    <t>Pol9</t>
  </si>
  <si>
    <t>A-svítidlo LED 52,8W vč.závěsu</t>
  </si>
  <si>
    <t>Pol10</t>
  </si>
  <si>
    <t>B-svítidlo LED 32W pro osvětlení lab.stolů</t>
  </si>
  <si>
    <t>Pol11</t>
  </si>
  <si>
    <t>Svítidlo nouzové 1X8W inventer 60,minut-piktogram</t>
  </si>
  <si>
    <t>Pol12</t>
  </si>
  <si>
    <t>Ovladač 230V/10A řaz.1</t>
  </si>
  <si>
    <t>Pol13</t>
  </si>
  <si>
    <t>Rozbočovací krabice</t>
  </si>
  <si>
    <t>D3</t>
  </si>
  <si>
    <t>Kabelové rozvody</t>
  </si>
  <si>
    <t>Pol14</t>
  </si>
  <si>
    <t>4x10- el.přívod</t>
  </si>
  <si>
    <t>Pol15</t>
  </si>
  <si>
    <t>CY16/zž- el.přívod</t>
  </si>
  <si>
    <t>Pol16</t>
  </si>
  <si>
    <t>CY 6/zž</t>
  </si>
  <si>
    <t>Pol17</t>
  </si>
  <si>
    <t>3 x 1,5</t>
  </si>
  <si>
    <t>Pol18</t>
  </si>
  <si>
    <t>3x2,5</t>
  </si>
  <si>
    <t>Pol19</t>
  </si>
  <si>
    <t>KU 100</t>
  </si>
  <si>
    <t>Pol20</t>
  </si>
  <si>
    <t>UTP cat.5e</t>
  </si>
  <si>
    <t>Pol21</t>
  </si>
  <si>
    <t>Lišta PVC 18X 20</t>
  </si>
  <si>
    <t>Pol22</t>
  </si>
  <si>
    <t>Trubka PVC o 50</t>
  </si>
  <si>
    <t>Pol23</t>
  </si>
  <si>
    <t>Trubka o 16</t>
  </si>
  <si>
    <t>Pol24</t>
  </si>
  <si>
    <t>HDMI kabel včetně koncovek</t>
  </si>
  <si>
    <t>D4</t>
  </si>
  <si>
    <t>UKONCENI VODICU V ROZVADECICH</t>
  </si>
  <si>
    <t>Pol25</t>
  </si>
  <si>
    <t>Do   2,5 mm2</t>
  </si>
  <si>
    <t>D5</t>
  </si>
  <si>
    <t>Ostatní</t>
  </si>
  <si>
    <t>Pol26</t>
  </si>
  <si>
    <t>Revizni technik</t>
  </si>
  <si>
    <t>Pol27</t>
  </si>
  <si>
    <t>Spoluprace s reviz.technikem</t>
  </si>
  <si>
    <t>Pol28</t>
  </si>
  <si>
    <t>práce nepostižitelné v ceníku</t>
  </si>
  <si>
    <t>Pol29</t>
  </si>
  <si>
    <t>Zednické přípomoce</t>
  </si>
  <si>
    <t>Pol30</t>
  </si>
  <si>
    <t>Sekání drážek</t>
  </si>
  <si>
    <t>Pol31</t>
  </si>
  <si>
    <t>Demontáž stávající elektroinstalace</t>
  </si>
  <si>
    <t>Pol32</t>
  </si>
  <si>
    <t>Spolupráce se správcem PC sítě uvedení do provozu</t>
  </si>
  <si>
    <t>Pol33</t>
  </si>
  <si>
    <t>PPV</t>
  </si>
  <si>
    <t>Pol34</t>
  </si>
  <si>
    <t>Revize osvětlení - světelná zkouška</t>
  </si>
  <si>
    <t>-1673977745</t>
  </si>
  <si>
    <t>UT - VYTÁPĚNÍ</t>
  </si>
  <si>
    <t>Poděbrady</t>
  </si>
  <si>
    <t>Ing. K. Dovrtěl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</si>
  <si>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</si>
  <si>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</si>
  <si>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</si>
  <si>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</si>
  <si>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734200822</t>
  </si>
  <si>
    <t>Demontáž armatury závitové se dvěma závity přes G 1/2 do G 1</t>
  </si>
  <si>
    <t>463532876</t>
  </si>
  <si>
    <t>Demontáž armatur závitových se dvěma závity přes 1/2 do G 1</t>
  </si>
  <si>
    <t>2*4 "litinová tělesa</t>
  </si>
  <si>
    <t>734221536R</t>
  </si>
  <si>
    <t>Termostatický ventil rohový pro otopná tělesa 1/2" PN 16 s přednastavením, integrovaný automatický omezovač průtoku vč. montáže</t>
  </si>
  <si>
    <t>-466580734</t>
  </si>
  <si>
    <t>4 "litinové těleso</t>
  </si>
  <si>
    <t>734221682R</t>
  </si>
  <si>
    <t>Termostatická hlavice otopných těles se zajištěním proti odcizení bezpečnostním kroužkem s regulačním rozsahem 6°C-28°C vč. montáže</t>
  </si>
  <si>
    <t>-1540464934</t>
  </si>
  <si>
    <t>734261417R</t>
  </si>
  <si>
    <t>Šroubení regulační a uzavírací otopných těles G 1/2 s přednastavením a vypouštěním</t>
  </si>
  <si>
    <t>1822732594</t>
  </si>
  <si>
    <t>998734103</t>
  </si>
  <si>
    <t>Přesun hmot tonážní pro armatury v objektech v přes 12 do 24 m</t>
  </si>
  <si>
    <t>-2077989334</t>
  </si>
  <si>
    <t>Přesun hmot pro armatury stanovený z hmotnosti přesunovaného materiálu vodorovná dopravní vzdálenost do 50 m v objektech výšky přes 12 do 24 m</t>
  </si>
  <si>
    <t>0,004</t>
  </si>
  <si>
    <t>735</t>
  </si>
  <si>
    <t>Ústřední vytápění - otopná tělesa</t>
  </si>
  <si>
    <t>735111810</t>
  </si>
  <si>
    <t>Demontáž otopného tělesa litinového článkového</t>
  </si>
  <si>
    <t>-1916877649</t>
  </si>
  <si>
    <t>Demontáž otopných těles litinových článkových</t>
  </si>
  <si>
    <t>4*21*0,255 "litinové těleso</t>
  </si>
  <si>
    <t>735119140</t>
  </si>
  <si>
    <t>Montáž otopného tělesa litinového článkového</t>
  </si>
  <si>
    <t>1496949902</t>
  </si>
  <si>
    <t>Otopná tělesa litinová montáž těles článkových</t>
  </si>
  <si>
    <t>48450720</t>
  </si>
  <si>
    <t>těleso otopné litinové rozteč/hl 500/160mm, 53-152W, výhřevná plocha 0,255m2/kus</t>
  </si>
  <si>
    <t>-597192497</t>
  </si>
  <si>
    <t>4*21 "litinové těleso</t>
  </si>
  <si>
    <t>735118110</t>
  </si>
  <si>
    <t>Zkoušky těsnosti otopných těles litinových článkových vodou</t>
  </si>
  <si>
    <t>-372945415</t>
  </si>
  <si>
    <t>Otopná tělesa litinová zkoušky těsnosti vodou těles článkových</t>
  </si>
  <si>
    <t>735494811</t>
  </si>
  <si>
    <t>Vypuštění vody z otopných těles</t>
  </si>
  <si>
    <t>-1947178200</t>
  </si>
  <si>
    <t>Vypuštění vody z otopných soustav bez kotlů, ohříváků, zásobníků a nádrží</t>
  </si>
  <si>
    <t>998735103</t>
  </si>
  <si>
    <t>Přesun hmot tonážní pro otopná tělesa v objektech v přes 12 do 24 m</t>
  </si>
  <si>
    <t>1273575611</t>
  </si>
  <si>
    <t>Přesun hmot pro otopná tělesa stanovený z hmotnosti přesunovaného materiálu vodorovná dopravní vzdálenost do 50 m v objektech výšky přes 12 do 24 m</t>
  </si>
  <si>
    <t>0,5</t>
  </si>
  <si>
    <t>512</t>
  </si>
  <si>
    <t>-564910899</t>
  </si>
  <si>
    <t>6 "stavební výpomoce, pomocné zednické práce, vrtání prostupů, provádění drážek, vysekání otvorů a další nespecifikované pomocné práce</t>
  </si>
  <si>
    <t>838038737</t>
  </si>
  <si>
    <t>6 "pomocné intalatérské práce, montážní práce a další nespecifikované pomocné práce</t>
  </si>
  <si>
    <t>HZS2222</t>
  </si>
  <si>
    <t>Hodinová zúčtovací sazba topenář odborný</t>
  </si>
  <si>
    <t>2254401</t>
  </si>
  <si>
    <t>Hodinové zúčtovací sazby profesí PSV provádění stavebních instalací topenář odborný</t>
  </si>
  <si>
    <t>6 "odborné intalatérské práce, montážní práce a další nespecifikované montážní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</si>
  <si>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</si>
  <si>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</si>
  <si>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</si>
  <si>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</si>
  <si>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</si>
  <si>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</si>
  <si>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</si>
  <si>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</si>
  <si>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1024</t>
  </si>
  <si>
    <t>1953250391</t>
  </si>
  <si>
    <t>VRN3</t>
  </si>
  <si>
    <t>Zařízení staveniště</t>
  </si>
  <si>
    <t>030001000</t>
  </si>
  <si>
    <t>-1368421569</t>
  </si>
  <si>
    <t>Základní rozdělení průvodních činností a nákladů zařízení staveniště</t>
  </si>
  <si>
    <t>VRN4</t>
  </si>
  <si>
    <t>Inženýrská činnost</t>
  </si>
  <si>
    <t>045002000</t>
  </si>
  <si>
    <t>Kompletační a koordinační činnost</t>
  </si>
  <si>
    <t>-677666232</t>
  </si>
  <si>
    <t>Hlavní tituly průvodních činností a nákladů inženýrská činnost kompletační a koordinační činnost</t>
  </si>
  <si>
    <t>SEZNAM FIGUR</t>
  </si>
  <si>
    <t>Výměra</t>
  </si>
  <si>
    <t xml:space="preserve"> D.1.1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</si>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</sst>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4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9"/>
      <c r="BE5" s="20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5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9"/>
      <c r="BE6" s="20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2"/>
      <c r="BS8" s="16" t="s">
        <v>6</v>
      </c>
    </row>
    <row r="9" spans="1:74" ht="14.45" customHeight="1">
      <c r="B9" s="19"/>
      <c r="AR9" s="19"/>
      <c r="BE9" s="20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2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2"/>
      <c r="BS11" s="16" t="s">
        <v>6</v>
      </c>
    </row>
    <row r="12" spans="1:74" ht="6.95" customHeight="1">
      <c r="B12" s="19"/>
      <c r="AR12" s="19"/>
      <c r="BE12" s="202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02"/>
      <c r="BS13" s="16" t="s">
        <v>6</v>
      </c>
    </row>
    <row r="14" spans="1:74" ht="12.75">
      <c r="B14" s="19"/>
      <c r="E14" s="206" t="s">
        <v>29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6" t="s">
        <v>27</v>
      </c>
      <c r="AN14" s="28" t="s">
        <v>29</v>
      </c>
      <c r="AR14" s="19"/>
      <c r="BE14" s="202"/>
      <c r="BS14" s="16" t="s">
        <v>6</v>
      </c>
    </row>
    <row r="15" spans="1:74" ht="6.95" customHeight="1">
      <c r="B15" s="19"/>
      <c r="AR15" s="19"/>
      <c r="BE15" s="202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02"/>
      <c r="BS16" s="16" t="s">
        <v>4</v>
      </c>
    </row>
    <row r="17" spans="2:71" ht="18.399999999999999" customHeight="1">
      <c r="B17" s="19"/>
      <c r="E17" s="24" t="s">
        <v>26</v>
      </c>
      <c r="AK17" s="26" t="s">
        <v>27</v>
      </c>
      <c r="AN17" s="24" t="s">
        <v>1</v>
      </c>
      <c r="AR17" s="19"/>
      <c r="BE17" s="202"/>
      <c r="BS17" s="16" t="s">
        <v>31</v>
      </c>
    </row>
    <row r="18" spans="2:71" ht="6.95" customHeight="1">
      <c r="B18" s="19"/>
      <c r="AR18" s="19"/>
      <c r="BE18" s="202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202"/>
      <c r="BS19" s="16" t="s">
        <v>6</v>
      </c>
    </row>
    <row r="20" spans="2:71" ht="18.399999999999999" customHeight="1">
      <c r="B20" s="19"/>
      <c r="E20" s="24" t="s">
        <v>26</v>
      </c>
      <c r="AK20" s="26" t="s">
        <v>27</v>
      </c>
      <c r="AN20" s="24" t="s">
        <v>1</v>
      </c>
      <c r="AR20" s="19"/>
      <c r="BE20" s="202"/>
      <c r="BS20" s="16" t="s">
        <v>31</v>
      </c>
    </row>
    <row r="21" spans="2:71" ht="6.95" customHeight="1">
      <c r="B21" s="19"/>
      <c r="AR21" s="19"/>
      <c r="BE21" s="202"/>
    </row>
    <row r="22" spans="2:71" ht="12" customHeight="1">
      <c r="B22" s="19"/>
      <c r="D22" s="26" t="s">
        <v>33</v>
      </c>
      <c r="AR22" s="19"/>
      <c r="BE22" s="202"/>
    </row>
    <row r="23" spans="2:71" ht="16.5" customHeight="1">
      <c r="B23" s="19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9"/>
      <c r="BE23" s="202"/>
    </row>
    <row r="24" spans="2:71" ht="6.95" customHeight="1">
      <c r="B24" s="19"/>
      <c r="AR24" s="19"/>
      <c r="BE24" s="20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2"/>
    </row>
    <row r="26" spans="2:71" s="1" customFormat="1" ht="25.9" customHeight="1">
      <c r="B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9">
        <f>ROUND(AG94,2)</f>
        <v>0</v>
      </c>
      <c r="AL26" s="210"/>
      <c r="AM26" s="210"/>
      <c r="AN26" s="210"/>
      <c r="AO26" s="210"/>
      <c r="AR26" s="31"/>
      <c r="BE26" s="202"/>
    </row>
    <row r="27" spans="2:71" s="1" customFormat="1" ht="6.95" customHeight="1">
      <c r="B27" s="31"/>
      <c r="AR27" s="31"/>
      <c r="BE27" s="202"/>
    </row>
    <row r="28" spans="2:71" s="1" customFormat="1" ht="12.75">
      <c r="B28" s="31"/>
      <c r="L28" s="211" t="s">
        <v>35</v>
      </c>
      <c r="M28" s="211"/>
      <c r="N28" s="211"/>
      <c r="O28" s="211"/>
      <c r="P28" s="211"/>
      <c r="W28" s="211" t="s">
        <v>36</v>
      </c>
      <c r="X28" s="211"/>
      <c r="Y28" s="211"/>
      <c r="Z28" s="211"/>
      <c r="AA28" s="211"/>
      <c r="AB28" s="211"/>
      <c r="AC28" s="211"/>
      <c r="AD28" s="211"/>
      <c r="AE28" s="211"/>
      <c r="AK28" s="211" t="s">
        <v>37</v>
      </c>
      <c r="AL28" s="211"/>
      <c r="AM28" s="211"/>
      <c r="AN28" s="211"/>
      <c r="AO28" s="211"/>
      <c r="AR28" s="31"/>
      <c r="BE28" s="202"/>
    </row>
    <row r="29" spans="2:71" s="2" customFormat="1" ht="14.45" customHeight="1">
      <c r="B29" s="35"/>
      <c r="D29" s="26" t="s">
        <v>38</v>
      </c>
      <c r="F29" s="26" t="s">
        <v>39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203"/>
    </row>
    <row r="30" spans="2:71" s="2" customFormat="1" ht="14.45" customHeight="1">
      <c r="B30" s="35"/>
      <c r="F30" s="26" t="s">
        <v>40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203"/>
    </row>
    <row r="31" spans="2:71" s="2" customFormat="1" ht="14.45" hidden="1" customHeight="1">
      <c r="B31" s="35"/>
      <c r="F31" s="26" t="s">
        <v>41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203"/>
    </row>
    <row r="32" spans="2:71" s="2" customFormat="1" ht="14.45" hidden="1" customHeight="1">
      <c r="B32" s="35"/>
      <c r="F32" s="26" t="s">
        <v>42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203"/>
    </row>
    <row r="33" spans="2:57" s="2" customFormat="1" ht="14.45" hidden="1" customHeight="1">
      <c r="B33" s="35"/>
      <c r="F33" s="26" t="s">
        <v>43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203"/>
    </row>
    <row r="34" spans="2:57" s="1" customFormat="1" ht="6.95" customHeight="1">
      <c r="B34" s="31"/>
      <c r="AR34" s="31"/>
      <c r="BE34" s="202"/>
    </row>
    <row r="35" spans="2:57" s="1" customFormat="1" ht="25.9" customHeight="1"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0" t="s">
        <v>46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7">
        <f>SUM(AK26:AK33)</f>
        <v>0</v>
      </c>
      <c r="AL35" s="198"/>
      <c r="AM35" s="198"/>
      <c r="AN35" s="198"/>
      <c r="AO35" s="19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49</v>
      </c>
      <c r="AI60" s="33"/>
      <c r="AJ60" s="33"/>
      <c r="AK60" s="33"/>
      <c r="AL60" s="33"/>
      <c r="AM60" s="42" t="s">
        <v>50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49</v>
      </c>
      <c r="AI75" s="33"/>
      <c r="AJ75" s="33"/>
      <c r="AK75" s="33"/>
      <c r="AL75" s="33"/>
      <c r="AM75" s="42" t="s">
        <v>50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53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19025</v>
      </c>
      <c r="AR84" s="47"/>
    </row>
    <row r="85" spans="1:91" s="4" customFormat="1" ht="36.950000000000003" customHeight="1">
      <c r="B85" s="48"/>
      <c r="C85" s="49" t="s">
        <v>16</v>
      </c>
      <c r="L85" s="222" t="str">
        <f>K6</f>
        <v>REKONSTRUKCE LABORATOŘE CHEMIE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Gymnázium Jiřího z Poděbrad</v>
      </c>
      <c r="AI87" s="26" t="s">
        <v>22</v>
      </c>
      <c r="AM87" s="224" t="str">
        <f>IF(AN8= "","",AN8)</f>
        <v>12. 6. 2023</v>
      </c>
      <c r="AN87" s="22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225" t="str">
        <f>IF(E17="","",E17)</f>
        <v xml:space="preserve"> </v>
      </c>
      <c r="AN89" s="226"/>
      <c r="AO89" s="226"/>
      <c r="AP89" s="226"/>
      <c r="AR89" s="31"/>
      <c r="AS89" s="227" t="s">
        <v>54</v>
      </c>
      <c r="AT89" s="22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32</v>
      </c>
      <c r="AM90" s="225" t="str">
        <f>IF(E20="","",E20)</f>
        <v xml:space="preserve"> </v>
      </c>
      <c r="AN90" s="226"/>
      <c r="AO90" s="226"/>
      <c r="AP90" s="226"/>
      <c r="AR90" s="31"/>
      <c r="AS90" s="229"/>
      <c r="AT90" s="230"/>
      <c r="BD90" s="55"/>
    </row>
    <row r="91" spans="1:91" s="1" customFormat="1" ht="10.9" customHeight="1">
      <c r="B91" s="31"/>
      <c r="AR91" s="31"/>
      <c r="AS91" s="229"/>
      <c r="AT91" s="230"/>
      <c r="BD91" s="55"/>
    </row>
    <row r="92" spans="1:91" s="1" customFormat="1" ht="29.25" customHeight="1">
      <c r="B92" s="31"/>
      <c r="C92" s="215" t="s">
        <v>55</v>
      </c>
      <c r="D92" s="216"/>
      <c r="E92" s="216"/>
      <c r="F92" s="216"/>
      <c r="G92" s="216"/>
      <c r="H92" s="56"/>
      <c r="I92" s="218" t="s">
        <v>56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7" t="s">
        <v>57</v>
      </c>
      <c r="AH92" s="216"/>
      <c r="AI92" s="216"/>
      <c r="AJ92" s="216"/>
      <c r="AK92" s="216"/>
      <c r="AL92" s="216"/>
      <c r="AM92" s="216"/>
      <c r="AN92" s="218" t="s">
        <v>58</v>
      </c>
      <c r="AO92" s="216"/>
      <c r="AP92" s="219"/>
      <c r="AQ92" s="57" t="s">
        <v>59</v>
      </c>
      <c r="AR92" s="31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0">
        <f>ROUND(SUM(AG95:AG101),2)</f>
        <v>0</v>
      </c>
      <c r="AH94" s="220"/>
      <c r="AI94" s="220"/>
      <c r="AJ94" s="220"/>
      <c r="AK94" s="220"/>
      <c r="AL94" s="220"/>
      <c r="AM94" s="220"/>
      <c r="AN94" s="221">
        <f t="shared" ref="AN94:AN101" si="0">SUM(AG94,AT94)</f>
        <v>0</v>
      </c>
      <c r="AO94" s="221"/>
      <c r="AP94" s="221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5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14" t="s">
        <v>79</v>
      </c>
      <c r="E95" s="214"/>
      <c r="F95" s="214"/>
      <c r="G95" s="214"/>
      <c r="H95" s="214"/>
      <c r="I95" s="76"/>
      <c r="J95" s="214" t="s">
        <v>80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'D.1.1 - ASŘ'!J30</f>
        <v>0</v>
      </c>
      <c r="AH95" s="213"/>
      <c r="AI95" s="213"/>
      <c r="AJ95" s="213"/>
      <c r="AK95" s="213"/>
      <c r="AL95" s="213"/>
      <c r="AM95" s="213"/>
      <c r="AN95" s="212">
        <f t="shared" si="0"/>
        <v>0</v>
      </c>
      <c r="AO95" s="213"/>
      <c r="AP95" s="213"/>
      <c r="AQ95" s="77" t="s">
        <v>81</v>
      </c>
      <c r="AR95" s="74"/>
      <c r="AS95" s="78">
        <v>0</v>
      </c>
      <c r="AT95" s="79">
        <f t="shared" si="1"/>
        <v>0</v>
      </c>
      <c r="AU95" s="80">
        <f>'D.1.1 - ASŘ'!P128</f>
        <v>0</v>
      </c>
      <c r="AV95" s="79">
        <f>'D.1.1 - ASŘ'!J33</f>
        <v>0</v>
      </c>
      <c r="AW95" s="79">
        <f>'D.1.1 - ASŘ'!J34</f>
        <v>0</v>
      </c>
      <c r="AX95" s="79">
        <f>'D.1.1 - ASŘ'!J35</f>
        <v>0</v>
      </c>
      <c r="AY95" s="79">
        <f>'D.1.1 - ASŘ'!J36</f>
        <v>0</v>
      </c>
      <c r="AZ95" s="79">
        <f>'D.1.1 - ASŘ'!F33</f>
        <v>0</v>
      </c>
      <c r="BA95" s="79">
        <f>'D.1.1 - ASŘ'!F34</f>
        <v>0</v>
      </c>
      <c r="BB95" s="79">
        <f>'D.1.1 - ASŘ'!F35</f>
        <v>0</v>
      </c>
      <c r="BC95" s="79">
        <f>'D.1.1 - ASŘ'!F36</f>
        <v>0</v>
      </c>
      <c r="BD95" s="81">
        <f>'D.1.1 - ASŘ'!F37</f>
        <v>0</v>
      </c>
      <c r="BT95" s="82" t="s">
        <v>82</v>
      </c>
      <c r="BV95" s="82" t="s">
        <v>76</v>
      </c>
      <c r="BW95" s="82" t="s">
        <v>83</v>
      </c>
      <c r="BX95" s="82" t="s">
        <v>5</v>
      </c>
      <c r="CL95" s="82" t="s">
        <v>1</v>
      </c>
      <c r="CM95" s="82" t="s">
        <v>84</v>
      </c>
    </row>
    <row r="96" spans="1:91" s="6" customFormat="1" ht="16.5" customHeight="1">
      <c r="A96" s="73" t="s">
        <v>78</v>
      </c>
      <c r="B96" s="74"/>
      <c r="C96" s="75"/>
      <c r="D96" s="214" t="s">
        <v>85</v>
      </c>
      <c r="E96" s="214"/>
      <c r="F96" s="214"/>
      <c r="G96" s="214"/>
      <c r="H96" s="214"/>
      <c r="I96" s="76"/>
      <c r="J96" s="214" t="s">
        <v>86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2">
        <f>'D.1.2 - Zdravotně technic...'!J30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77" t="s">
        <v>81</v>
      </c>
      <c r="AR96" s="74"/>
      <c r="AS96" s="78">
        <v>0</v>
      </c>
      <c r="AT96" s="79">
        <f t="shared" si="1"/>
        <v>0</v>
      </c>
      <c r="AU96" s="80">
        <f>'D.1.2 - Zdravotně technic...'!P121</f>
        <v>0</v>
      </c>
      <c r="AV96" s="79">
        <f>'D.1.2 - Zdravotně technic...'!J33</f>
        <v>0</v>
      </c>
      <c r="AW96" s="79">
        <f>'D.1.2 - Zdravotně technic...'!J34</f>
        <v>0</v>
      </c>
      <c r="AX96" s="79">
        <f>'D.1.2 - Zdravotně technic...'!J35</f>
        <v>0</v>
      </c>
      <c r="AY96" s="79">
        <f>'D.1.2 - Zdravotně technic...'!J36</f>
        <v>0</v>
      </c>
      <c r="AZ96" s="79">
        <f>'D.1.2 - Zdravotně technic...'!F33</f>
        <v>0</v>
      </c>
      <c r="BA96" s="79">
        <f>'D.1.2 - Zdravotně technic...'!F34</f>
        <v>0</v>
      </c>
      <c r="BB96" s="79">
        <f>'D.1.2 - Zdravotně technic...'!F35</f>
        <v>0</v>
      </c>
      <c r="BC96" s="79">
        <f>'D.1.2 - Zdravotně technic...'!F36</f>
        <v>0</v>
      </c>
      <c r="BD96" s="81">
        <f>'D.1.2 - Zdravotně technic...'!F37</f>
        <v>0</v>
      </c>
      <c r="BT96" s="82" t="s">
        <v>82</v>
      </c>
      <c r="BV96" s="82" t="s">
        <v>76</v>
      </c>
      <c r="BW96" s="82" t="s">
        <v>87</v>
      </c>
      <c r="BX96" s="82" t="s">
        <v>5</v>
      </c>
      <c r="CL96" s="82" t="s">
        <v>1</v>
      </c>
      <c r="CM96" s="82" t="s">
        <v>84</v>
      </c>
    </row>
    <row r="97" spans="1:91" s="6" customFormat="1" ht="16.5" customHeight="1">
      <c r="A97" s="73" t="s">
        <v>78</v>
      </c>
      <c r="B97" s="74"/>
      <c r="C97" s="75"/>
      <c r="D97" s="214" t="s">
        <v>88</v>
      </c>
      <c r="E97" s="214"/>
      <c r="F97" s="214"/>
      <c r="G97" s="214"/>
      <c r="H97" s="214"/>
      <c r="I97" s="76"/>
      <c r="J97" s="214" t="s">
        <v>89</v>
      </c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2">
        <f>'D.1.3 - Plynová zařízení'!J30</f>
        <v>0</v>
      </c>
      <c r="AH97" s="213"/>
      <c r="AI97" s="213"/>
      <c r="AJ97" s="213"/>
      <c r="AK97" s="213"/>
      <c r="AL97" s="213"/>
      <c r="AM97" s="213"/>
      <c r="AN97" s="212">
        <f t="shared" si="0"/>
        <v>0</v>
      </c>
      <c r="AO97" s="213"/>
      <c r="AP97" s="213"/>
      <c r="AQ97" s="77" t="s">
        <v>81</v>
      </c>
      <c r="AR97" s="74"/>
      <c r="AS97" s="78">
        <v>0</v>
      </c>
      <c r="AT97" s="79">
        <f t="shared" si="1"/>
        <v>0</v>
      </c>
      <c r="AU97" s="80">
        <f>'D.1.3 - Plynová zařízení'!P120</f>
        <v>0</v>
      </c>
      <c r="AV97" s="79">
        <f>'D.1.3 - Plynová zařízení'!J33</f>
        <v>0</v>
      </c>
      <c r="AW97" s="79">
        <f>'D.1.3 - Plynová zařízení'!J34</f>
        <v>0</v>
      </c>
      <c r="AX97" s="79">
        <f>'D.1.3 - Plynová zařízení'!J35</f>
        <v>0</v>
      </c>
      <c r="AY97" s="79">
        <f>'D.1.3 - Plynová zařízení'!J36</f>
        <v>0</v>
      </c>
      <c r="AZ97" s="79">
        <f>'D.1.3 - Plynová zařízení'!F33</f>
        <v>0</v>
      </c>
      <c r="BA97" s="79">
        <f>'D.1.3 - Plynová zařízení'!F34</f>
        <v>0</v>
      </c>
      <c r="BB97" s="79">
        <f>'D.1.3 - Plynová zařízení'!F35</f>
        <v>0</v>
      </c>
      <c r="BC97" s="79">
        <f>'D.1.3 - Plynová zařízení'!F36</f>
        <v>0</v>
      </c>
      <c r="BD97" s="81">
        <f>'D.1.3 - Plynová zařízení'!F37</f>
        <v>0</v>
      </c>
      <c r="BT97" s="82" t="s">
        <v>82</v>
      </c>
      <c r="BV97" s="82" t="s">
        <v>76</v>
      </c>
      <c r="BW97" s="82" t="s">
        <v>90</v>
      </c>
      <c r="BX97" s="82" t="s">
        <v>5</v>
      </c>
      <c r="CL97" s="82" t="s">
        <v>1</v>
      </c>
      <c r="CM97" s="82" t="s">
        <v>84</v>
      </c>
    </row>
    <row r="98" spans="1:91" s="6" customFormat="1" ht="16.5" customHeight="1">
      <c r="A98" s="73" t="s">
        <v>78</v>
      </c>
      <c r="B98" s="74"/>
      <c r="C98" s="75"/>
      <c r="D98" s="214" t="s">
        <v>91</v>
      </c>
      <c r="E98" s="214"/>
      <c r="F98" s="214"/>
      <c r="G98" s="214"/>
      <c r="H98" s="214"/>
      <c r="I98" s="76"/>
      <c r="J98" s="214" t="s">
        <v>92</v>
      </c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2">
        <f>'D.1.4 - Vzduchotechnika'!J30</f>
        <v>0</v>
      </c>
      <c r="AH98" s="213"/>
      <c r="AI98" s="213"/>
      <c r="AJ98" s="213"/>
      <c r="AK98" s="213"/>
      <c r="AL98" s="213"/>
      <c r="AM98" s="213"/>
      <c r="AN98" s="212">
        <f t="shared" si="0"/>
        <v>0</v>
      </c>
      <c r="AO98" s="213"/>
      <c r="AP98" s="213"/>
      <c r="AQ98" s="77" t="s">
        <v>81</v>
      </c>
      <c r="AR98" s="74"/>
      <c r="AS98" s="78">
        <v>0</v>
      </c>
      <c r="AT98" s="79">
        <f t="shared" si="1"/>
        <v>0</v>
      </c>
      <c r="AU98" s="80">
        <f>'D.1.4 - Vzduchotechnika'!P118</f>
        <v>0</v>
      </c>
      <c r="AV98" s="79">
        <f>'D.1.4 - Vzduchotechnika'!J33</f>
        <v>0</v>
      </c>
      <c r="AW98" s="79">
        <f>'D.1.4 - Vzduchotechnika'!J34</f>
        <v>0</v>
      </c>
      <c r="AX98" s="79">
        <f>'D.1.4 - Vzduchotechnika'!J35</f>
        <v>0</v>
      </c>
      <c r="AY98" s="79">
        <f>'D.1.4 - Vzduchotechnika'!J36</f>
        <v>0</v>
      </c>
      <c r="AZ98" s="79">
        <f>'D.1.4 - Vzduchotechnika'!F33</f>
        <v>0</v>
      </c>
      <c r="BA98" s="79">
        <f>'D.1.4 - Vzduchotechnika'!F34</f>
        <v>0</v>
      </c>
      <c r="BB98" s="79">
        <f>'D.1.4 - Vzduchotechnika'!F35</f>
        <v>0</v>
      </c>
      <c r="BC98" s="79">
        <f>'D.1.4 - Vzduchotechnika'!F36</f>
        <v>0</v>
      </c>
      <c r="BD98" s="81">
        <f>'D.1.4 - Vzduchotechnika'!F37</f>
        <v>0</v>
      </c>
      <c r="BT98" s="82" t="s">
        <v>82</v>
      </c>
      <c r="BV98" s="82" t="s">
        <v>76</v>
      </c>
      <c r="BW98" s="82" t="s">
        <v>93</v>
      </c>
      <c r="BX98" s="82" t="s">
        <v>5</v>
      </c>
      <c r="CL98" s="82" t="s">
        <v>1</v>
      </c>
      <c r="CM98" s="82" t="s">
        <v>84</v>
      </c>
    </row>
    <row r="99" spans="1:91" s="6" customFormat="1" ht="16.5" customHeight="1">
      <c r="A99" s="73" t="s">
        <v>78</v>
      </c>
      <c r="B99" s="74"/>
      <c r="C99" s="75"/>
      <c r="D99" s="214" t="s">
        <v>94</v>
      </c>
      <c r="E99" s="214"/>
      <c r="F99" s="214"/>
      <c r="G99" s="214"/>
      <c r="H99" s="214"/>
      <c r="I99" s="76"/>
      <c r="J99" s="214" t="s">
        <v>95</v>
      </c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2">
        <f>'D.1.5 - Elektroinstalace'!J30</f>
        <v>0</v>
      </c>
      <c r="AH99" s="213"/>
      <c r="AI99" s="213"/>
      <c r="AJ99" s="213"/>
      <c r="AK99" s="213"/>
      <c r="AL99" s="213"/>
      <c r="AM99" s="213"/>
      <c r="AN99" s="212">
        <f t="shared" si="0"/>
        <v>0</v>
      </c>
      <c r="AO99" s="213"/>
      <c r="AP99" s="213"/>
      <c r="AQ99" s="77" t="s">
        <v>81</v>
      </c>
      <c r="AR99" s="74"/>
      <c r="AS99" s="78">
        <v>0</v>
      </c>
      <c r="AT99" s="79">
        <f t="shared" si="1"/>
        <v>0</v>
      </c>
      <c r="AU99" s="80">
        <f>'D.1.5 - Elektroinstalace'!P120</f>
        <v>0</v>
      </c>
      <c r="AV99" s="79">
        <f>'D.1.5 - Elektroinstalace'!J33</f>
        <v>0</v>
      </c>
      <c r="AW99" s="79">
        <f>'D.1.5 - Elektroinstalace'!J34</f>
        <v>0</v>
      </c>
      <c r="AX99" s="79">
        <f>'D.1.5 - Elektroinstalace'!J35</f>
        <v>0</v>
      </c>
      <c r="AY99" s="79">
        <f>'D.1.5 - Elektroinstalace'!J36</f>
        <v>0</v>
      </c>
      <c r="AZ99" s="79">
        <f>'D.1.5 - Elektroinstalace'!F33</f>
        <v>0</v>
      </c>
      <c r="BA99" s="79">
        <f>'D.1.5 - Elektroinstalace'!F34</f>
        <v>0</v>
      </c>
      <c r="BB99" s="79">
        <f>'D.1.5 - Elektroinstalace'!F35</f>
        <v>0</v>
      </c>
      <c r="BC99" s="79">
        <f>'D.1.5 - Elektroinstalace'!F36</f>
        <v>0</v>
      </c>
      <c r="BD99" s="81">
        <f>'D.1.5 - Elektroinstalace'!F37</f>
        <v>0</v>
      </c>
      <c r="BT99" s="82" t="s">
        <v>82</v>
      </c>
      <c r="BV99" s="82" t="s">
        <v>76</v>
      </c>
      <c r="BW99" s="82" t="s">
        <v>96</v>
      </c>
      <c r="BX99" s="82" t="s">
        <v>5</v>
      </c>
      <c r="CL99" s="82" t="s">
        <v>1</v>
      </c>
      <c r="CM99" s="82" t="s">
        <v>84</v>
      </c>
    </row>
    <row r="100" spans="1:91" s="6" customFormat="1" ht="16.5" customHeight="1">
      <c r="A100" s="73" t="s">
        <v>78</v>
      </c>
      <c r="B100" s="74"/>
      <c r="C100" s="75"/>
      <c r="D100" s="214" t="s">
        <v>97</v>
      </c>
      <c r="E100" s="214"/>
      <c r="F100" s="214"/>
      <c r="G100" s="214"/>
      <c r="H100" s="214"/>
      <c r="I100" s="76"/>
      <c r="J100" s="214" t="s">
        <v>98</v>
      </c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12">
        <f>'UT - VYTÁPĚNÍ'!J30</f>
        <v>0</v>
      </c>
      <c r="AH100" s="213"/>
      <c r="AI100" s="213"/>
      <c r="AJ100" s="213"/>
      <c r="AK100" s="213"/>
      <c r="AL100" s="213"/>
      <c r="AM100" s="213"/>
      <c r="AN100" s="212">
        <f t="shared" si="0"/>
        <v>0</v>
      </c>
      <c r="AO100" s="213"/>
      <c r="AP100" s="213"/>
      <c r="AQ100" s="77" t="s">
        <v>81</v>
      </c>
      <c r="AR100" s="74"/>
      <c r="AS100" s="78">
        <v>0</v>
      </c>
      <c r="AT100" s="79">
        <f t="shared" si="1"/>
        <v>0</v>
      </c>
      <c r="AU100" s="80">
        <f>'UT - VYTÁPĚNÍ'!P120</f>
        <v>0</v>
      </c>
      <c r="AV100" s="79">
        <f>'UT - VYTÁPĚNÍ'!J33</f>
        <v>0</v>
      </c>
      <c r="AW100" s="79">
        <f>'UT - VYTÁPĚNÍ'!J34</f>
        <v>0</v>
      </c>
      <c r="AX100" s="79">
        <f>'UT - VYTÁPĚNÍ'!J35</f>
        <v>0</v>
      </c>
      <c r="AY100" s="79">
        <f>'UT - VYTÁPĚNÍ'!J36</f>
        <v>0</v>
      </c>
      <c r="AZ100" s="79">
        <f>'UT - VYTÁPĚNÍ'!F33</f>
        <v>0</v>
      </c>
      <c r="BA100" s="79">
        <f>'UT - VYTÁPĚNÍ'!F34</f>
        <v>0</v>
      </c>
      <c r="BB100" s="79">
        <f>'UT - VYTÁPĚNÍ'!F35</f>
        <v>0</v>
      </c>
      <c r="BC100" s="79">
        <f>'UT - VYTÁPĚNÍ'!F36</f>
        <v>0</v>
      </c>
      <c r="BD100" s="81">
        <f>'UT - VYTÁPĚNÍ'!F37</f>
        <v>0</v>
      </c>
      <c r="BT100" s="82" t="s">
        <v>82</v>
      </c>
      <c r="BV100" s="82" t="s">
        <v>76</v>
      </c>
      <c r="BW100" s="82" t="s">
        <v>99</v>
      </c>
      <c r="BX100" s="82" t="s">
        <v>5</v>
      </c>
      <c r="CL100" s="82" t="s">
        <v>1</v>
      </c>
      <c r="CM100" s="82" t="s">
        <v>84</v>
      </c>
    </row>
    <row r="101" spans="1:91" s="6" customFormat="1" ht="16.5" customHeight="1">
      <c r="A101" s="73" t="s">
        <v>78</v>
      </c>
      <c r="B101" s="74"/>
      <c r="C101" s="75"/>
      <c r="D101" s="214" t="s">
        <v>100</v>
      </c>
      <c r="E101" s="214"/>
      <c r="F101" s="214"/>
      <c r="G101" s="214"/>
      <c r="H101" s="214"/>
      <c r="I101" s="76"/>
      <c r="J101" s="214" t="s">
        <v>101</v>
      </c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  <c r="AG101" s="212">
        <f>'VRN - Vedlejší rozpočtové...'!J30</f>
        <v>0</v>
      </c>
      <c r="AH101" s="213"/>
      <c r="AI101" s="213"/>
      <c r="AJ101" s="213"/>
      <c r="AK101" s="213"/>
      <c r="AL101" s="213"/>
      <c r="AM101" s="213"/>
      <c r="AN101" s="212">
        <f t="shared" si="0"/>
        <v>0</v>
      </c>
      <c r="AO101" s="213"/>
      <c r="AP101" s="213"/>
      <c r="AQ101" s="77" t="s">
        <v>81</v>
      </c>
      <c r="AR101" s="74"/>
      <c r="AS101" s="83">
        <v>0</v>
      </c>
      <c r="AT101" s="84">
        <f t="shared" si="1"/>
        <v>0</v>
      </c>
      <c r="AU101" s="85">
        <f>'VRN - Vedlejší rozpočtové...'!P120</f>
        <v>0</v>
      </c>
      <c r="AV101" s="84">
        <f>'VRN - Vedlejší rozpočtové...'!J33</f>
        <v>0</v>
      </c>
      <c r="AW101" s="84">
        <f>'VRN - Vedlejší rozpočtové...'!J34</f>
        <v>0</v>
      </c>
      <c r="AX101" s="84">
        <f>'VRN - Vedlejší rozpočtové...'!J35</f>
        <v>0</v>
      </c>
      <c r="AY101" s="84">
        <f>'VRN - Vedlejší rozpočtové...'!J36</f>
        <v>0</v>
      </c>
      <c r="AZ101" s="84">
        <f>'VRN - Vedlejší rozpočtové...'!F33</f>
        <v>0</v>
      </c>
      <c r="BA101" s="84">
        <f>'VRN - Vedlejší rozpočtové...'!F34</f>
        <v>0</v>
      </c>
      <c r="BB101" s="84">
        <f>'VRN - Vedlejší rozpočtové...'!F35</f>
        <v>0</v>
      </c>
      <c r="BC101" s="84">
        <f>'VRN - Vedlejší rozpočtové...'!F36</f>
        <v>0</v>
      </c>
      <c r="BD101" s="86">
        <f>'VRN - Vedlejší rozpočtové...'!F37</f>
        <v>0</v>
      </c>
      <c r="BT101" s="82" t="s">
        <v>82</v>
      </c>
      <c r="BV101" s="82" t="s">
        <v>76</v>
      </c>
      <c r="BW101" s="82" t="s">
        <v>102</v>
      </c>
      <c r="BX101" s="82" t="s">
        <v>5</v>
      </c>
      <c r="CL101" s="82" t="s">
        <v>1</v>
      </c>
      <c r="CM101" s="82" t="s">
        <v>84</v>
      </c>
    </row>
    <row r="102" spans="1:91" s="1" customFormat="1" ht="30" customHeight="1">
      <c r="B102" s="31"/>
      <c r="AR102" s="31"/>
    </row>
    <row r="103" spans="1:91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31"/>
    </row>
  </sheetData>
  <sheetProtection algorithmName="SHA-512" hashValue="Oq8xAMXMozs/dvfIDYLe2gthgRZQeFXMzk+KewDGIm+ysxNZJYP1XS7H3HJFGp8A86JAzsvK94xKLPZP6GooFQ==" saltValue="XFnab15fGfyexGMIh6koKA==" spinCount="100000" sheet="1" formatColumns="0" formatRows="0"/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D.1.1 - ASŘ'!C2" display="/" xr:uid="{00000000-0004-0000-0000-000000000000}"/>
    <hyperlink ref="A96" location="'D.1.2 - Zdravotně technic...'!C2" display="/" xr:uid="{00000000-0004-0000-0000-000001000000}"/>
    <hyperlink ref="A97" location="'D.1.3 - Plynová zařízení'!C2" display="/" xr:uid="{00000000-0004-0000-0000-000002000000}"/>
    <hyperlink ref="A98" location="'D.1.4 - Vzduchotechnika'!C2" display="/" xr:uid="{00000000-0004-0000-0000-000003000000}"/>
    <hyperlink ref="A99" location="'D.1.5 - Elektroinstalace'!C2" display="/" xr:uid="{00000000-0004-0000-0000-000004000000}"/>
    <hyperlink ref="A100" location="'UT - VYTÁPĚNÍ'!C2" display="/" xr:uid="{00000000-0004-0000-0000-000005000000}"/>
    <hyperlink ref="A101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83</v>
      </c>
      <c r="AZ2" s="87" t="s">
        <v>103</v>
      </c>
      <c r="BA2" s="87" t="s">
        <v>1</v>
      </c>
      <c r="BB2" s="87" t="s">
        <v>1</v>
      </c>
      <c r="BC2" s="87" t="s">
        <v>104</v>
      </c>
      <c r="BD2" s="87" t="s">
        <v>84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  <c r="AZ3" s="87" t="s">
        <v>105</v>
      </c>
      <c r="BA3" s="87" t="s">
        <v>1</v>
      </c>
      <c r="BB3" s="87" t="s">
        <v>1</v>
      </c>
      <c r="BC3" s="87" t="s">
        <v>106</v>
      </c>
      <c r="BD3" s="87" t="s">
        <v>84</v>
      </c>
    </row>
    <row r="4" spans="2:56" ht="24.95" customHeight="1">
      <c r="B4" s="19"/>
      <c r="D4" s="20" t="s">
        <v>107</v>
      </c>
      <c r="L4" s="19"/>
      <c r="M4" s="88" t="s">
        <v>10</v>
      </c>
      <c r="AT4" s="16" t="s">
        <v>4</v>
      </c>
      <c r="AZ4" s="87" t="s">
        <v>108</v>
      </c>
      <c r="BA4" s="87" t="s">
        <v>1</v>
      </c>
      <c r="BB4" s="87" t="s">
        <v>1</v>
      </c>
      <c r="BC4" s="87" t="s">
        <v>104</v>
      </c>
      <c r="BD4" s="87" t="s">
        <v>84</v>
      </c>
    </row>
    <row r="5" spans="2:56" ht="6.95" customHeight="1">
      <c r="B5" s="19"/>
      <c r="L5" s="19"/>
      <c r="AZ5" s="87" t="s">
        <v>109</v>
      </c>
      <c r="BA5" s="87" t="s">
        <v>1</v>
      </c>
      <c r="BB5" s="87" t="s">
        <v>1</v>
      </c>
      <c r="BC5" s="87" t="s">
        <v>110</v>
      </c>
      <c r="BD5" s="87" t="s">
        <v>84</v>
      </c>
    </row>
    <row r="6" spans="2:56" ht="12" customHeight="1">
      <c r="B6" s="19"/>
      <c r="D6" s="26" t="s">
        <v>16</v>
      </c>
      <c r="L6" s="19"/>
      <c r="AZ6" s="87" t="s">
        <v>111</v>
      </c>
      <c r="BA6" s="87" t="s">
        <v>1</v>
      </c>
      <c r="BB6" s="87" t="s">
        <v>1</v>
      </c>
      <c r="BC6" s="87" t="s">
        <v>112</v>
      </c>
      <c r="BD6" s="87" t="s">
        <v>84</v>
      </c>
    </row>
    <row r="7" spans="2:5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  <c r="AZ7" s="87" t="s">
        <v>113</v>
      </c>
      <c r="BA7" s="87" t="s">
        <v>1</v>
      </c>
      <c r="BB7" s="87" t="s">
        <v>1</v>
      </c>
      <c r="BC7" s="87" t="s">
        <v>114</v>
      </c>
      <c r="BD7" s="87" t="s">
        <v>84</v>
      </c>
    </row>
    <row r="8" spans="2:56" s="1" customFormat="1" ht="12" customHeight="1">
      <c r="B8" s="31"/>
      <c r="D8" s="26" t="s">
        <v>115</v>
      </c>
      <c r="L8" s="31"/>
      <c r="AZ8" s="87" t="s">
        <v>116</v>
      </c>
      <c r="BA8" s="87" t="s">
        <v>1</v>
      </c>
      <c r="BB8" s="87" t="s">
        <v>1</v>
      </c>
      <c r="BC8" s="87" t="s">
        <v>117</v>
      </c>
      <c r="BD8" s="87" t="s">
        <v>84</v>
      </c>
    </row>
    <row r="9" spans="2:56" s="1" customFormat="1" ht="16.5" customHeight="1">
      <c r="B9" s="31"/>
      <c r="E9" s="222" t="s">
        <v>118</v>
      </c>
      <c r="F9" s="231"/>
      <c r="G9" s="231"/>
      <c r="H9" s="231"/>
      <c r="L9" s="31"/>
      <c r="AZ9" s="87" t="s">
        <v>119</v>
      </c>
      <c r="BA9" s="87" t="s">
        <v>1</v>
      </c>
      <c r="BB9" s="87" t="s">
        <v>1</v>
      </c>
      <c r="BC9" s="87" t="s">
        <v>104</v>
      </c>
      <c r="BD9" s="87" t="s">
        <v>84</v>
      </c>
    </row>
    <row r="10" spans="2:56" s="1" customFormat="1">
      <c r="B10" s="31"/>
      <c r="L10" s="31"/>
      <c r="AZ10" s="87" t="s">
        <v>120</v>
      </c>
      <c r="BA10" s="87" t="s">
        <v>1</v>
      </c>
      <c r="BB10" s="87" t="s">
        <v>1</v>
      </c>
      <c r="BC10" s="87" t="s">
        <v>121</v>
      </c>
      <c r="BD10" s="87" t="s">
        <v>84</v>
      </c>
    </row>
    <row r="11" spans="2:5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5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56" s="1" customFormat="1" ht="10.9" customHeight="1">
      <c r="B13" s="31"/>
      <c r="L13" s="31"/>
    </row>
    <row r="14" spans="2:5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5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5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ROUND((SUM(BE128:BE342)),  2)</f>
        <v>0</v>
      </c>
      <c r="I33" s="92">
        <v>0.21</v>
      </c>
      <c r="J33" s="91">
        <f>ROUND(((SUM(BE128:BE342))*I33),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ROUND((SUM(BF128:BF342)),  2)</f>
        <v>0</v>
      </c>
      <c r="I34" s="92">
        <v>0.15</v>
      </c>
      <c r="J34" s="91">
        <f>ROUND(((SUM(BF128:BF342))*I34),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ROUND((SUM(BG128:BG342)),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ROUND((SUM(BH128:BH342)),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ROUND((SUM(BI128:BI342)),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D.1.1 - ASŘ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J128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127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128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129</v>
      </c>
      <c r="E99" s="110"/>
      <c r="F99" s="110"/>
      <c r="G99" s="110"/>
      <c r="H99" s="110"/>
      <c r="I99" s="110"/>
      <c r="J99" s="111">
        <f>J184</f>
        <v>0</v>
      </c>
      <c r="L99" s="108"/>
    </row>
    <row r="100" spans="2:12" s="9" customFormat="1" ht="19.899999999999999" customHeight="1">
      <c r="B100" s="108"/>
      <c r="D100" s="109" t="s">
        <v>130</v>
      </c>
      <c r="E100" s="110"/>
      <c r="F100" s="110"/>
      <c r="G100" s="110"/>
      <c r="H100" s="110"/>
      <c r="I100" s="110"/>
      <c r="J100" s="111">
        <f>J216</f>
        <v>0</v>
      </c>
      <c r="L100" s="108"/>
    </row>
    <row r="101" spans="2:12" s="9" customFormat="1" ht="19.899999999999999" customHeight="1">
      <c r="B101" s="108"/>
      <c r="D101" s="109" t="s">
        <v>131</v>
      </c>
      <c r="E101" s="110"/>
      <c r="F101" s="110"/>
      <c r="G101" s="110"/>
      <c r="H101" s="110"/>
      <c r="I101" s="110"/>
      <c r="J101" s="111">
        <f>J226</f>
        <v>0</v>
      </c>
      <c r="L101" s="108"/>
    </row>
    <row r="102" spans="2:12" s="8" customFormat="1" ht="24.95" customHeight="1">
      <c r="B102" s="104"/>
      <c r="D102" s="105" t="s">
        <v>132</v>
      </c>
      <c r="E102" s="106"/>
      <c r="F102" s="106"/>
      <c r="G102" s="106"/>
      <c r="H102" s="106"/>
      <c r="I102" s="106"/>
      <c r="J102" s="107">
        <f>J229</f>
        <v>0</v>
      </c>
      <c r="L102" s="104"/>
    </row>
    <row r="103" spans="2:12" s="9" customFormat="1" ht="19.899999999999999" customHeight="1">
      <c r="B103" s="108"/>
      <c r="D103" s="109" t="s">
        <v>133</v>
      </c>
      <c r="E103" s="110"/>
      <c r="F103" s="110"/>
      <c r="G103" s="110"/>
      <c r="H103" s="110"/>
      <c r="I103" s="110"/>
      <c r="J103" s="111">
        <f>J230</f>
        <v>0</v>
      </c>
      <c r="L103" s="108"/>
    </row>
    <row r="104" spans="2:12" s="9" customFormat="1" ht="19.899999999999999" customHeight="1">
      <c r="B104" s="108"/>
      <c r="D104" s="109" t="s">
        <v>134</v>
      </c>
      <c r="E104" s="110"/>
      <c r="F104" s="110"/>
      <c r="G104" s="110"/>
      <c r="H104" s="110"/>
      <c r="I104" s="110"/>
      <c r="J104" s="111">
        <f>J238</f>
        <v>0</v>
      </c>
      <c r="L104" s="108"/>
    </row>
    <row r="105" spans="2:12" s="9" customFormat="1" ht="19.899999999999999" customHeight="1">
      <c r="B105" s="108"/>
      <c r="D105" s="109" t="s">
        <v>135</v>
      </c>
      <c r="E105" s="110"/>
      <c r="F105" s="110"/>
      <c r="G105" s="110"/>
      <c r="H105" s="110"/>
      <c r="I105" s="110"/>
      <c r="J105" s="111">
        <f>J243</f>
        <v>0</v>
      </c>
      <c r="L105" s="108"/>
    </row>
    <row r="106" spans="2:12" s="9" customFormat="1" ht="19.899999999999999" customHeight="1">
      <c r="B106" s="108"/>
      <c r="D106" s="109" t="s">
        <v>136</v>
      </c>
      <c r="E106" s="110"/>
      <c r="F106" s="110"/>
      <c r="G106" s="110"/>
      <c r="H106" s="110"/>
      <c r="I106" s="110"/>
      <c r="J106" s="111">
        <f>J246</f>
        <v>0</v>
      </c>
      <c r="L106" s="108"/>
    </row>
    <row r="107" spans="2:12" s="9" customFormat="1" ht="19.899999999999999" customHeight="1">
      <c r="B107" s="108"/>
      <c r="D107" s="109" t="s">
        <v>137</v>
      </c>
      <c r="E107" s="110"/>
      <c r="F107" s="110"/>
      <c r="G107" s="110"/>
      <c r="H107" s="110"/>
      <c r="I107" s="110"/>
      <c r="J107" s="111">
        <f>J291</f>
        <v>0</v>
      </c>
      <c r="L107" s="108"/>
    </row>
    <row r="108" spans="2:12" s="9" customFormat="1" ht="19.899999999999999" customHeight="1">
      <c r="B108" s="108"/>
      <c r="D108" s="109" t="s">
        <v>138</v>
      </c>
      <c r="E108" s="110"/>
      <c r="F108" s="110"/>
      <c r="G108" s="110"/>
      <c r="H108" s="110"/>
      <c r="I108" s="110"/>
      <c r="J108" s="111">
        <f>J318</f>
        <v>0</v>
      </c>
      <c r="L108" s="108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139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16.5" customHeight="1">
      <c r="B118" s="31"/>
      <c r="E118" s="232" t="str">
        <f>E7</f>
        <v>REKONSTRUKCE LABORATOŘE CHEMIE</v>
      </c>
      <c r="F118" s="233"/>
      <c r="G118" s="233"/>
      <c r="H118" s="233"/>
      <c r="L118" s="31"/>
    </row>
    <row r="119" spans="2:63" s="1" customFormat="1" ht="12" customHeight="1">
      <c r="B119" s="31"/>
      <c r="C119" s="26" t="s">
        <v>115</v>
      </c>
      <c r="L119" s="31"/>
    </row>
    <row r="120" spans="2:63" s="1" customFormat="1" ht="16.5" customHeight="1">
      <c r="B120" s="31"/>
      <c r="E120" s="222" t="str">
        <f>E9</f>
        <v>D.1.1 - ASŘ</v>
      </c>
      <c r="F120" s="231"/>
      <c r="G120" s="231"/>
      <c r="H120" s="231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>Gymnázium Jiřího z Poděbrad</v>
      </c>
      <c r="I122" s="26" t="s">
        <v>22</v>
      </c>
      <c r="J122" s="51" t="str">
        <f>IF(J12="","",J12)</f>
        <v>12. 6. 2023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E15</f>
        <v xml:space="preserve"> </v>
      </c>
      <c r="I124" s="26" t="s">
        <v>30</v>
      </c>
      <c r="J124" s="29" t="str">
        <f>E21</f>
        <v xml:space="preserve"> </v>
      </c>
      <c r="L124" s="31"/>
    </row>
    <row r="125" spans="2:63" s="1" customFormat="1" ht="15.2" customHeight="1">
      <c r="B125" s="31"/>
      <c r="C125" s="26" t="s">
        <v>28</v>
      </c>
      <c r="F125" s="24" t="str">
        <f>IF(E18="","",E18)</f>
        <v>Vyplň údaj</v>
      </c>
      <c r="I125" s="26" t="s">
        <v>32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2"/>
      <c r="C127" s="113" t="s">
        <v>140</v>
      </c>
      <c r="D127" s="114" t="s">
        <v>59</v>
      </c>
      <c r="E127" s="114" t="s">
        <v>55</v>
      </c>
      <c r="F127" s="114" t="s">
        <v>56</v>
      </c>
      <c r="G127" s="114" t="s">
        <v>141</v>
      </c>
      <c r="H127" s="114" t="s">
        <v>142</v>
      </c>
      <c r="I127" s="114" t="s">
        <v>143</v>
      </c>
      <c r="J127" s="114" t="s">
        <v>124</v>
      </c>
      <c r="K127" s="115" t="s">
        <v>144</v>
      </c>
      <c r="L127" s="112"/>
      <c r="M127" s="58" t="s">
        <v>1</v>
      </c>
      <c r="N127" s="59" t="s">
        <v>38</v>
      </c>
      <c r="O127" s="59" t="s">
        <v>145</v>
      </c>
      <c r="P127" s="59" t="s">
        <v>146</v>
      </c>
      <c r="Q127" s="59" t="s">
        <v>147</v>
      </c>
      <c r="R127" s="59" t="s">
        <v>148</v>
      </c>
      <c r="S127" s="59" t="s">
        <v>149</v>
      </c>
      <c r="T127" s="60" t="s">
        <v>150</v>
      </c>
    </row>
    <row r="128" spans="2:63" s="1" customFormat="1" ht="22.9" customHeight="1">
      <c r="B128" s="31"/>
      <c r="C128" s="63" t="s">
        <v>151</v>
      </c>
      <c r="J128" s="116">
        <f>BK128</f>
        <v>0</v>
      </c>
      <c r="L128" s="31"/>
      <c r="M128" s="61"/>
      <c r="N128" s="52"/>
      <c r="O128" s="52"/>
      <c r="P128" s="117">
        <f>P129+P229</f>
        <v>0</v>
      </c>
      <c r="Q128" s="52"/>
      <c r="R128" s="117">
        <f>R129+R229</f>
        <v>17.591414280000002</v>
      </c>
      <c r="S128" s="52"/>
      <c r="T128" s="118">
        <f>T129+T229</f>
        <v>17.3302835</v>
      </c>
      <c r="AT128" s="16" t="s">
        <v>73</v>
      </c>
      <c r="AU128" s="16" t="s">
        <v>126</v>
      </c>
      <c r="BK128" s="119">
        <f>BK129+BK229</f>
        <v>0</v>
      </c>
    </row>
    <row r="129" spans="2:65" s="11" customFormat="1" ht="25.9" customHeight="1">
      <c r="B129" s="120"/>
      <c r="D129" s="121" t="s">
        <v>73</v>
      </c>
      <c r="E129" s="122" t="s">
        <v>152</v>
      </c>
      <c r="F129" s="122" t="s">
        <v>153</v>
      </c>
      <c r="I129" s="123"/>
      <c r="J129" s="124">
        <f>BK129</f>
        <v>0</v>
      </c>
      <c r="L129" s="120"/>
      <c r="M129" s="125"/>
      <c r="P129" s="126">
        <f>P130+P184+P216+P226</f>
        <v>0</v>
      </c>
      <c r="R129" s="126">
        <f>R130+R184+R216+R226</f>
        <v>16.522292270000001</v>
      </c>
      <c r="T129" s="127">
        <f>T130+T184+T216+T226</f>
        <v>13.278714000000001</v>
      </c>
      <c r="AR129" s="121" t="s">
        <v>82</v>
      </c>
      <c r="AT129" s="128" t="s">
        <v>73</v>
      </c>
      <c r="AU129" s="128" t="s">
        <v>74</v>
      </c>
      <c r="AY129" s="121" t="s">
        <v>154</v>
      </c>
      <c r="BK129" s="129">
        <f>BK130+BK184+BK216+BK226</f>
        <v>0</v>
      </c>
    </row>
    <row r="130" spans="2:65" s="11" customFormat="1" ht="22.9" customHeight="1">
      <c r="B130" s="120"/>
      <c r="D130" s="121" t="s">
        <v>73</v>
      </c>
      <c r="E130" s="130" t="s">
        <v>155</v>
      </c>
      <c r="F130" s="130" t="s">
        <v>156</v>
      </c>
      <c r="I130" s="123"/>
      <c r="J130" s="131">
        <f>BK130</f>
        <v>0</v>
      </c>
      <c r="L130" s="120"/>
      <c r="M130" s="125"/>
      <c r="P130" s="126">
        <f>SUM(P131:P183)</f>
        <v>0</v>
      </c>
      <c r="R130" s="126">
        <f>SUM(R131:R183)</f>
        <v>16.50096727</v>
      </c>
      <c r="T130" s="127">
        <f>SUM(T131:T183)</f>
        <v>0</v>
      </c>
      <c r="AR130" s="121" t="s">
        <v>82</v>
      </c>
      <c r="AT130" s="128" t="s">
        <v>73</v>
      </c>
      <c r="AU130" s="128" t="s">
        <v>82</v>
      </c>
      <c r="AY130" s="121" t="s">
        <v>154</v>
      </c>
      <c r="BK130" s="129">
        <f>SUM(BK131:BK183)</f>
        <v>0</v>
      </c>
    </row>
    <row r="131" spans="2:65" s="1" customFormat="1" ht="24.2" customHeight="1">
      <c r="B131" s="31"/>
      <c r="C131" s="132" t="s">
        <v>82</v>
      </c>
      <c r="D131" s="132" t="s">
        <v>157</v>
      </c>
      <c r="E131" s="133" t="s">
        <v>158</v>
      </c>
      <c r="F131" s="134" t="s">
        <v>159</v>
      </c>
      <c r="G131" s="135" t="s">
        <v>160</v>
      </c>
      <c r="H131" s="136">
        <v>85.3</v>
      </c>
      <c r="I131" s="137"/>
      <c r="J131" s="138">
        <f>ROUND(I131*H131,2)</f>
        <v>0</v>
      </c>
      <c r="K131" s="134" t="s">
        <v>161</v>
      </c>
      <c r="L131" s="31"/>
      <c r="M131" s="139" t="s">
        <v>1</v>
      </c>
      <c r="N131" s="140" t="s">
        <v>39</v>
      </c>
      <c r="P131" s="141">
        <f>O131*H131</f>
        <v>0</v>
      </c>
      <c r="Q131" s="141">
        <v>7.3499999999999998E-3</v>
      </c>
      <c r="R131" s="141">
        <f>Q131*H131</f>
        <v>0.62695499999999993</v>
      </c>
      <c r="S131" s="141">
        <v>0</v>
      </c>
      <c r="T131" s="142">
        <f>S131*H131</f>
        <v>0</v>
      </c>
      <c r="AR131" s="143" t="s">
        <v>162</v>
      </c>
      <c r="AT131" s="143" t="s">
        <v>157</v>
      </c>
      <c r="AU131" s="143" t="s">
        <v>84</v>
      </c>
      <c r="AY131" s="16" t="s">
        <v>154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6" t="s">
        <v>82</v>
      </c>
      <c r="BK131" s="144">
        <f>ROUND(I131*H131,2)</f>
        <v>0</v>
      </c>
      <c r="BL131" s="16" t="s">
        <v>162</v>
      </c>
      <c r="BM131" s="143" t="s">
        <v>163</v>
      </c>
    </row>
    <row r="132" spans="2:65" s="1" customFormat="1" ht="19.5">
      <c r="B132" s="31"/>
      <c r="D132" s="145" t="s">
        <v>164</v>
      </c>
      <c r="F132" s="146" t="s">
        <v>165</v>
      </c>
      <c r="I132" s="147"/>
      <c r="L132" s="31"/>
      <c r="M132" s="148"/>
      <c r="T132" s="55"/>
      <c r="AT132" s="16" t="s">
        <v>164</v>
      </c>
      <c r="AU132" s="16" t="s">
        <v>84</v>
      </c>
    </row>
    <row r="133" spans="2:65" s="12" customFormat="1">
      <c r="B133" s="149"/>
      <c r="D133" s="145" t="s">
        <v>166</v>
      </c>
      <c r="E133" s="150" t="s">
        <v>1</v>
      </c>
      <c r="F133" s="151" t="s">
        <v>167</v>
      </c>
      <c r="H133" s="150" t="s">
        <v>1</v>
      </c>
      <c r="I133" s="152"/>
      <c r="L133" s="149"/>
      <c r="M133" s="153"/>
      <c r="T133" s="154"/>
      <c r="AT133" s="150" t="s">
        <v>166</v>
      </c>
      <c r="AU133" s="150" t="s">
        <v>84</v>
      </c>
      <c r="AV133" s="12" t="s">
        <v>82</v>
      </c>
      <c r="AW133" s="12" t="s">
        <v>31</v>
      </c>
      <c r="AX133" s="12" t="s">
        <v>74</v>
      </c>
      <c r="AY133" s="150" t="s">
        <v>154</v>
      </c>
    </row>
    <row r="134" spans="2:65" s="13" customFormat="1">
      <c r="B134" s="155"/>
      <c r="D134" s="145" t="s">
        <v>166</v>
      </c>
      <c r="E134" s="156" t="s">
        <v>1</v>
      </c>
      <c r="F134" s="157" t="s">
        <v>108</v>
      </c>
      <c r="H134" s="158">
        <v>85.3</v>
      </c>
      <c r="I134" s="159"/>
      <c r="L134" s="155"/>
      <c r="M134" s="160"/>
      <c r="T134" s="161"/>
      <c r="AT134" s="156" t="s">
        <v>166</v>
      </c>
      <c r="AU134" s="156" t="s">
        <v>84</v>
      </c>
      <c r="AV134" s="13" t="s">
        <v>84</v>
      </c>
      <c r="AW134" s="13" t="s">
        <v>31</v>
      </c>
      <c r="AX134" s="13" t="s">
        <v>82</v>
      </c>
      <c r="AY134" s="156" t="s">
        <v>154</v>
      </c>
    </row>
    <row r="135" spans="2:65" s="1" customFormat="1" ht="24.2" customHeight="1">
      <c r="B135" s="31"/>
      <c r="C135" s="132" t="s">
        <v>84</v>
      </c>
      <c r="D135" s="132" t="s">
        <v>157</v>
      </c>
      <c r="E135" s="133" t="s">
        <v>168</v>
      </c>
      <c r="F135" s="134" t="s">
        <v>169</v>
      </c>
      <c r="G135" s="135" t="s">
        <v>160</v>
      </c>
      <c r="H135" s="136">
        <v>85.3</v>
      </c>
      <c r="I135" s="137"/>
      <c r="J135" s="138">
        <f>ROUND(I135*H135,2)</f>
        <v>0</v>
      </c>
      <c r="K135" s="134" t="s">
        <v>161</v>
      </c>
      <c r="L135" s="31"/>
      <c r="M135" s="139" t="s">
        <v>1</v>
      </c>
      <c r="N135" s="140" t="s">
        <v>39</v>
      </c>
      <c r="P135" s="141">
        <f>O135*H135</f>
        <v>0</v>
      </c>
      <c r="Q135" s="141">
        <v>1.8380000000000001E-2</v>
      </c>
      <c r="R135" s="141">
        <f>Q135*H135</f>
        <v>1.567814</v>
      </c>
      <c r="S135" s="141">
        <v>0</v>
      </c>
      <c r="T135" s="142">
        <f>S135*H135</f>
        <v>0</v>
      </c>
      <c r="AR135" s="143" t="s">
        <v>162</v>
      </c>
      <c r="AT135" s="143" t="s">
        <v>157</v>
      </c>
      <c r="AU135" s="143" t="s">
        <v>84</v>
      </c>
      <c r="AY135" s="16" t="s">
        <v>154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82</v>
      </c>
      <c r="BK135" s="144">
        <f>ROUND(I135*H135,2)</f>
        <v>0</v>
      </c>
      <c r="BL135" s="16" t="s">
        <v>162</v>
      </c>
      <c r="BM135" s="143" t="s">
        <v>170</v>
      </c>
    </row>
    <row r="136" spans="2:65" s="1" customFormat="1" ht="29.25">
      <c r="B136" s="31"/>
      <c r="D136" s="145" t="s">
        <v>164</v>
      </c>
      <c r="F136" s="146" t="s">
        <v>171</v>
      </c>
      <c r="I136" s="147"/>
      <c r="L136" s="31"/>
      <c r="M136" s="148"/>
      <c r="T136" s="55"/>
      <c r="AT136" s="16" t="s">
        <v>164</v>
      </c>
      <c r="AU136" s="16" t="s">
        <v>84</v>
      </c>
    </row>
    <row r="137" spans="2:65" s="12" customFormat="1">
      <c r="B137" s="149"/>
      <c r="D137" s="145" t="s">
        <v>166</v>
      </c>
      <c r="E137" s="150" t="s">
        <v>1</v>
      </c>
      <c r="F137" s="151" t="s">
        <v>167</v>
      </c>
      <c r="H137" s="150" t="s">
        <v>1</v>
      </c>
      <c r="I137" s="152"/>
      <c r="L137" s="149"/>
      <c r="M137" s="153"/>
      <c r="T137" s="154"/>
      <c r="AT137" s="150" t="s">
        <v>166</v>
      </c>
      <c r="AU137" s="150" t="s">
        <v>84</v>
      </c>
      <c r="AV137" s="12" t="s">
        <v>82</v>
      </c>
      <c r="AW137" s="12" t="s">
        <v>31</v>
      </c>
      <c r="AX137" s="12" t="s">
        <v>74</v>
      </c>
      <c r="AY137" s="150" t="s">
        <v>154</v>
      </c>
    </row>
    <row r="138" spans="2:65" s="13" customFormat="1">
      <c r="B138" s="155"/>
      <c r="D138" s="145" t="s">
        <v>166</v>
      </c>
      <c r="E138" s="156" t="s">
        <v>1</v>
      </c>
      <c r="F138" s="157" t="s">
        <v>108</v>
      </c>
      <c r="H138" s="158">
        <v>85.3</v>
      </c>
      <c r="I138" s="159"/>
      <c r="L138" s="155"/>
      <c r="M138" s="160"/>
      <c r="T138" s="161"/>
      <c r="AT138" s="156" t="s">
        <v>166</v>
      </c>
      <c r="AU138" s="156" t="s">
        <v>84</v>
      </c>
      <c r="AV138" s="13" t="s">
        <v>84</v>
      </c>
      <c r="AW138" s="13" t="s">
        <v>31</v>
      </c>
      <c r="AX138" s="13" t="s">
        <v>82</v>
      </c>
      <c r="AY138" s="156" t="s">
        <v>154</v>
      </c>
    </row>
    <row r="139" spans="2:65" s="1" customFormat="1" ht="24.2" customHeight="1">
      <c r="B139" s="31"/>
      <c r="C139" s="132" t="s">
        <v>172</v>
      </c>
      <c r="D139" s="132" t="s">
        <v>157</v>
      </c>
      <c r="E139" s="133" t="s">
        <v>173</v>
      </c>
      <c r="F139" s="134" t="s">
        <v>174</v>
      </c>
      <c r="G139" s="135" t="s">
        <v>160</v>
      </c>
      <c r="H139" s="136">
        <v>170.6</v>
      </c>
      <c r="I139" s="137"/>
      <c r="J139" s="138">
        <f>ROUND(I139*H139,2)</f>
        <v>0</v>
      </c>
      <c r="K139" s="134" t="s">
        <v>161</v>
      </c>
      <c r="L139" s="31"/>
      <c r="M139" s="139" t="s">
        <v>1</v>
      </c>
      <c r="N139" s="140" t="s">
        <v>39</v>
      </c>
      <c r="P139" s="141">
        <f>O139*H139</f>
        <v>0</v>
      </c>
      <c r="Q139" s="141">
        <v>7.9000000000000008E-3</v>
      </c>
      <c r="R139" s="141">
        <f>Q139*H139</f>
        <v>1.3477400000000002</v>
      </c>
      <c r="S139" s="141">
        <v>0</v>
      </c>
      <c r="T139" s="142">
        <f>S139*H139</f>
        <v>0</v>
      </c>
      <c r="AR139" s="143" t="s">
        <v>162</v>
      </c>
      <c r="AT139" s="143" t="s">
        <v>157</v>
      </c>
      <c r="AU139" s="143" t="s">
        <v>84</v>
      </c>
      <c r="AY139" s="16" t="s">
        <v>154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82</v>
      </c>
      <c r="BK139" s="144">
        <f>ROUND(I139*H139,2)</f>
        <v>0</v>
      </c>
      <c r="BL139" s="16" t="s">
        <v>162</v>
      </c>
      <c r="BM139" s="143" t="s">
        <v>175</v>
      </c>
    </row>
    <row r="140" spans="2:65" s="1" customFormat="1" ht="29.25">
      <c r="B140" s="31"/>
      <c r="D140" s="145" t="s">
        <v>164</v>
      </c>
      <c r="F140" s="146" t="s">
        <v>176</v>
      </c>
      <c r="I140" s="147"/>
      <c r="L140" s="31"/>
      <c r="M140" s="148"/>
      <c r="T140" s="55"/>
      <c r="AT140" s="16" t="s">
        <v>164</v>
      </c>
      <c r="AU140" s="16" t="s">
        <v>84</v>
      </c>
    </row>
    <row r="141" spans="2:65" s="12" customFormat="1">
      <c r="B141" s="149"/>
      <c r="D141" s="145" t="s">
        <v>166</v>
      </c>
      <c r="E141" s="150" t="s">
        <v>1</v>
      </c>
      <c r="F141" s="151" t="s">
        <v>167</v>
      </c>
      <c r="H141" s="150" t="s">
        <v>1</v>
      </c>
      <c r="I141" s="152"/>
      <c r="L141" s="149"/>
      <c r="M141" s="153"/>
      <c r="T141" s="154"/>
      <c r="AT141" s="150" t="s">
        <v>166</v>
      </c>
      <c r="AU141" s="150" t="s">
        <v>84</v>
      </c>
      <c r="AV141" s="12" t="s">
        <v>82</v>
      </c>
      <c r="AW141" s="12" t="s">
        <v>31</v>
      </c>
      <c r="AX141" s="12" t="s">
        <v>74</v>
      </c>
      <c r="AY141" s="150" t="s">
        <v>154</v>
      </c>
    </row>
    <row r="142" spans="2:65" s="13" customFormat="1">
      <c r="B142" s="155"/>
      <c r="D142" s="145" t="s">
        <v>166</v>
      </c>
      <c r="E142" s="156" t="s">
        <v>1</v>
      </c>
      <c r="F142" s="157" t="s">
        <v>108</v>
      </c>
      <c r="H142" s="158">
        <v>85.3</v>
      </c>
      <c r="I142" s="159"/>
      <c r="L142" s="155"/>
      <c r="M142" s="160"/>
      <c r="T142" s="161"/>
      <c r="AT142" s="156" t="s">
        <v>166</v>
      </c>
      <c r="AU142" s="156" t="s">
        <v>84</v>
      </c>
      <c r="AV142" s="13" t="s">
        <v>84</v>
      </c>
      <c r="AW142" s="13" t="s">
        <v>31</v>
      </c>
      <c r="AX142" s="13" t="s">
        <v>82</v>
      </c>
      <c r="AY142" s="156" t="s">
        <v>154</v>
      </c>
    </row>
    <row r="143" spans="2:65" s="13" customFormat="1">
      <c r="B143" s="155"/>
      <c r="D143" s="145" t="s">
        <v>166</v>
      </c>
      <c r="F143" s="157" t="s">
        <v>177</v>
      </c>
      <c r="H143" s="158">
        <v>170.6</v>
      </c>
      <c r="I143" s="159"/>
      <c r="L143" s="155"/>
      <c r="M143" s="160"/>
      <c r="T143" s="161"/>
      <c r="AT143" s="156" t="s">
        <v>166</v>
      </c>
      <c r="AU143" s="156" t="s">
        <v>84</v>
      </c>
      <c r="AV143" s="13" t="s">
        <v>84</v>
      </c>
      <c r="AW143" s="13" t="s">
        <v>4</v>
      </c>
      <c r="AX143" s="13" t="s">
        <v>82</v>
      </c>
      <c r="AY143" s="156" t="s">
        <v>154</v>
      </c>
    </row>
    <row r="144" spans="2:65" s="1" customFormat="1" ht="24.2" customHeight="1">
      <c r="B144" s="31"/>
      <c r="C144" s="132" t="s">
        <v>162</v>
      </c>
      <c r="D144" s="132" t="s">
        <v>157</v>
      </c>
      <c r="E144" s="133" t="s">
        <v>178</v>
      </c>
      <c r="F144" s="134" t="s">
        <v>179</v>
      </c>
      <c r="G144" s="135" t="s">
        <v>160</v>
      </c>
      <c r="H144" s="136">
        <v>167.459</v>
      </c>
      <c r="I144" s="137"/>
      <c r="J144" s="138">
        <f>ROUND(I144*H144,2)</f>
        <v>0</v>
      </c>
      <c r="K144" s="134" t="s">
        <v>161</v>
      </c>
      <c r="L144" s="31"/>
      <c r="M144" s="139" t="s">
        <v>1</v>
      </c>
      <c r="N144" s="140" t="s">
        <v>39</v>
      </c>
      <c r="P144" s="141">
        <f>O144*H144</f>
        <v>0</v>
      </c>
      <c r="Q144" s="141">
        <v>7.3499999999999998E-3</v>
      </c>
      <c r="R144" s="141">
        <f>Q144*H144</f>
        <v>1.23082365</v>
      </c>
      <c r="S144" s="141">
        <v>0</v>
      </c>
      <c r="T144" s="142">
        <f>S144*H144</f>
        <v>0</v>
      </c>
      <c r="AR144" s="143" t="s">
        <v>162</v>
      </c>
      <c r="AT144" s="143" t="s">
        <v>157</v>
      </c>
      <c r="AU144" s="143" t="s">
        <v>84</v>
      </c>
      <c r="AY144" s="16" t="s">
        <v>154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82</v>
      </c>
      <c r="BK144" s="144">
        <f>ROUND(I144*H144,2)</f>
        <v>0</v>
      </c>
      <c r="BL144" s="16" t="s">
        <v>162</v>
      </c>
      <c r="BM144" s="143" t="s">
        <v>180</v>
      </c>
    </row>
    <row r="145" spans="2:65" s="1" customFormat="1" ht="19.5">
      <c r="B145" s="31"/>
      <c r="D145" s="145" t="s">
        <v>164</v>
      </c>
      <c r="F145" s="146" t="s">
        <v>181</v>
      </c>
      <c r="I145" s="147"/>
      <c r="L145" s="31"/>
      <c r="M145" s="148"/>
      <c r="T145" s="55"/>
      <c r="AT145" s="16" t="s">
        <v>164</v>
      </c>
      <c r="AU145" s="16" t="s">
        <v>84</v>
      </c>
    </row>
    <row r="146" spans="2:65" s="12" customFormat="1">
      <c r="B146" s="149"/>
      <c r="D146" s="145" t="s">
        <v>166</v>
      </c>
      <c r="E146" s="150" t="s">
        <v>1</v>
      </c>
      <c r="F146" s="151" t="s">
        <v>167</v>
      </c>
      <c r="H146" s="150" t="s">
        <v>1</v>
      </c>
      <c r="I146" s="152"/>
      <c r="L146" s="149"/>
      <c r="M146" s="153"/>
      <c r="T146" s="154"/>
      <c r="AT146" s="150" t="s">
        <v>166</v>
      </c>
      <c r="AU146" s="150" t="s">
        <v>84</v>
      </c>
      <c r="AV146" s="12" t="s">
        <v>82</v>
      </c>
      <c r="AW146" s="12" t="s">
        <v>31</v>
      </c>
      <c r="AX146" s="12" t="s">
        <v>74</v>
      </c>
      <c r="AY146" s="150" t="s">
        <v>154</v>
      </c>
    </row>
    <row r="147" spans="2:65" s="13" customFormat="1">
      <c r="B147" s="155"/>
      <c r="D147" s="145" t="s">
        <v>166</v>
      </c>
      <c r="E147" s="156" t="s">
        <v>1</v>
      </c>
      <c r="F147" s="157" t="s">
        <v>182</v>
      </c>
      <c r="H147" s="158">
        <v>167.459</v>
      </c>
      <c r="I147" s="159"/>
      <c r="L147" s="155"/>
      <c r="M147" s="160"/>
      <c r="T147" s="161"/>
      <c r="AT147" s="156" t="s">
        <v>166</v>
      </c>
      <c r="AU147" s="156" t="s">
        <v>84</v>
      </c>
      <c r="AV147" s="13" t="s">
        <v>84</v>
      </c>
      <c r="AW147" s="13" t="s">
        <v>31</v>
      </c>
      <c r="AX147" s="13" t="s">
        <v>82</v>
      </c>
      <c r="AY147" s="156" t="s">
        <v>154</v>
      </c>
    </row>
    <row r="148" spans="2:65" s="1" customFormat="1" ht="24.2" customHeight="1">
      <c r="B148" s="31"/>
      <c r="C148" s="132" t="s">
        <v>183</v>
      </c>
      <c r="D148" s="132" t="s">
        <v>157</v>
      </c>
      <c r="E148" s="133" t="s">
        <v>184</v>
      </c>
      <c r="F148" s="134" t="s">
        <v>185</v>
      </c>
      <c r="G148" s="135" t="s">
        <v>160</v>
      </c>
      <c r="H148" s="136">
        <v>151.619</v>
      </c>
      <c r="I148" s="137"/>
      <c r="J148" s="138">
        <f>ROUND(I148*H148,2)</f>
        <v>0</v>
      </c>
      <c r="K148" s="134" t="s">
        <v>161</v>
      </c>
      <c r="L148" s="31"/>
      <c r="M148" s="139" t="s">
        <v>1</v>
      </c>
      <c r="N148" s="140" t="s">
        <v>39</v>
      </c>
      <c r="P148" s="141">
        <f>O148*H148</f>
        <v>0</v>
      </c>
      <c r="Q148" s="141">
        <v>1.8380000000000001E-2</v>
      </c>
      <c r="R148" s="141">
        <f>Q148*H148</f>
        <v>2.7867572200000001</v>
      </c>
      <c r="S148" s="141">
        <v>0</v>
      </c>
      <c r="T148" s="142">
        <f>S148*H148</f>
        <v>0</v>
      </c>
      <c r="AR148" s="143" t="s">
        <v>162</v>
      </c>
      <c r="AT148" s="143" t="s">
        <v>157</v>
      </c>
      <c r="AU148" s="143" t="s">
        <v>84</v>
      </c>
      <c r="AY148" s="16" t="s">
        <v>154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82</v>
      </c>
      <c r="BK148" s="144">
        <f>ROUND(I148*H148,2)</f>
        <v>0</v>
      </c>
      <c r="BL148" s="16" t="s">
        <v>162</v>
      </c>
      <c r="BM148" s="143" t="s">
        <v>186</v>
      </c>
    </row>
    <row r="149" spans="2:65" s="1" customFormat="1" ht="29.25">
      <c r="B149" s="31"/>
      <c r="D149" s="145" t="s">
        <v>164</v>
      </c>
      <c r="F149" s="146" t="s">
        <v>187</v>
      </c>
      <c r="I149" s="147"/>
      <c r="L149" s="31"/>
      <c r="M149" s="148"/>
      <c r="T149" s="55"/>
      <c r="AT149" s="16" t="s">
        <v>164</v>
      </c>
      <c r="AU149" s="16" t="s">
        <v>84</v>
      </c>
    </row>
    <row r="150" spans="2:65" s="12" customFormat="1">
      <c r="B150" s="149"/>
      <c r="D150" s="145" t="s">
        <v>166</v>
      </c>
      <c r="E150" s="150" t="s">
        <v>1</v>
      </c>
      <c r="F150" s="151" t="s">
        <v>167</v>
      </c>
      <c r="H150" s="150" t="s">
        <v>1</v>
      </c>
      <c r="I150" s="152"/>
      <c r="L150" s="149"/>
      <c r="M150" s="153"/>
      <c r="T150" s="154"/>
      <c r="AT150" s="150" t="s">
        <v>166</v>
      </c>
      <c r="AU150" s="150" t="s">
        <v>84</v>
      </c>
      <c r="AV150" s="12" t="s">
        <v>82</v>
      </c>
      <c r="AW150" s="12" t="s">
        <v>31</v>
      </c>
      <c r="AX150" s="12" t="s">
        <v>74</v>
      </c>
      <c r="AY150" s="150" t="s">
        <v>154</v>
      </c>
    </row>
    <row r="151" spans="2:65" s="13" customFormat="1">
      <c r="B151" s="155"/>
      <c r="D151" s="145" t="s">
        <v>166</v>
      </c>
      <c r="E151" s="156" t="s">
        <v>1</v>
      </c>
      <c r="F151" s="157" t="s">
        <v>105</v>
      </c>
      <c r="H151" s="158">
        <v>151.619</v>
      </c>
      <c r="I151" s="159"/>
      <c r="L151" s="155"/>
      <c r="M151" s="160"/>
      <c r="T151" s="161"/>
      <c r="AT151" s="156" t="s">
        <v>166</v>
      </c>
      <c r="AU151" s="156" t="s">
        <v>84</v>
      </c>
      <c r="AV151" s="13" t="s">
        <v>84</v>
      </c>
      <c r="AW151" s="13" t="s">
        <v>31</v>
      </c>
      <c r="AX151" s="13" t="s">
        <v>82</v>
      </c>
      <c r="AY151" s="156" t="s">
        <v>154</v>
      </c>
    </row>
    <row r="152" spans="2:65" s="1" customFormat="1" ht="24.2" customHeight="1">
      <c r="B152" s="31"/>
      <c r="C152" s="132" t="s">
        <v>155</v>
      </c>
      <c r="D152" s="132" t="s">
        <v>157</v>
      </c>
      <c r="E152" s="133" t="s">
        <v>188</v>
      </c>
      <c r="F152" s="134" t="s">
        <v>189</v>
      </c>
      <c r="G152" s="135" t="s">
        <v>160</v>
      </c>
      <c r="H152" s="136">
        <v>334.91800000000001</v>
      </c>
      <c r="I152" s="137"/>
      <c r="J152" s="138">
        <f>ROUND(I152*H152,2)</f>
        <v>0</v>
      </c>
      <c r="K152" s="134" t="s">
        <v>161</v>
      </c>
      <c r="L152" s="31"/>
      <c r="M152" s="139" t="s">
        <v>1</v>
      </c>
      <c r="N152" s="140" t="s">
        <v>39</v>
      </c>
      <c r="P152" s="141">
        <f>O152*H152</f>
        <v>0</v>
      </c>
      <c r="Q152" s="141">
        <v>7.9000000000000008E-3</v>
      </c>
      <c r="R152" s="141">
        <f>Q152*H152</f>
        <v>2.6458522000000002</v>
      </c>
      <c r="S152" s="141">
        <v>0</v>
      </c>
      <c r="T152" s="142">
        <f>S152*H152</f>
        <v>0</v>
      </c>
      <c r="AR152" s="143" t="s">
        <v>162</v>
      </c>
      <c r="AT152" s="143" t="s">
        <v>157</v>
      </c>
      <c r="AU152" s="143" t="s">
        <v>84</v>
      </c>
      <c r="AY152" s="16" t="s">
        <v>154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82</v>
      </c>
      <c r="BK152" s="144">
        <f>ROUND(I152*H152,2)</f>
        <v>0</v>
      </c>
      <c r="BL152" s="16" t="s">
        <v>162</v>
      </c>
      <c r="BM152" s="143" t="s">
        <v>190</v>
      </c>
    </row>
    <row r="153" spans="2:65" s="1" customFormat="1" ht="29.25">
      <c r="B153" s="31"/>
      <c r="D153" s="145" t="s">
        <v>164</v>
      </c>
      <c r="F153" s="146" t="s">
        <v>191</v>
      </c>
      <c r="I153" s="147"/>
      <c r="L153" s="31"/>
      <c r="M153" s="148"/>
      <c r="T153" s="55"/>
      <c r="AT153" s="16" t="s">
        <v>164</v>
      </c>
      <c r="AU153" s="16" t="s">
        <v>84</v>
      </c>
    </row>
    <row r="154" spans="2:65" s="12" customFormat="1">
      <c r="B154" s="149"/>
      <c r="D154" s="145" t="s">
        <v>166</v>
      </c>
      <c r="E154" s="150" t="s">
        <v>1</v>
      </c>
      <c r="F154" s="151" t="s">
        <v>167</v>
      </c>
      <c r="H154" s="150" t="s">
        <v>1</v>
      </c>
      <c r="I154" s="152"/>
      <c r="L154" s="149"/>
      <c r="M154" s="153"/>
      <c r="T154" s="154"/>
      <c r="AT154" s="150" t="s">
        <v>166</v>
      </c>
      <c r="AU154" s="150" t="s">
        <v>84</v>
      </c>
      <c r="AV154" s="12" t="s">
        <v>82</v>
      </c>
      <c r="AW154" s="12" t="s">
        <v>31</v>
      </c>
      <c r="AX154" s="12" t="s">
        <v>74</v>
      </c>
      <c r="AY154" s="150" t="s">
        <v>154</v>
      </c>
    </row>
    <row r="155" spans="2:65" s="13" customFormat="1">
      <c r="B155" s="155"/>
      <c r="D155" s="145" t="s">
        <v>166</v>
      </c>
      <c r="E155" s="156" t="s">
        <v>1</v>
      </c>
      <c r="F155" s="157" t="s">
        <v>182</v>
      </c>
      <c r="H155" s="158">
        <v>167.459</v>
      </c>
      <c r="I155" s="159"/>
      <c r="L155" s="155"/>
      <c r="M155" s="160"/>
      <c r="T155" s="161"/>
      <c r="AT155" s="156" t="s">
        <v>166</v>
      </c>
      <c r="AU155" s="156" t="s">
        <v>84</v>
      </c>
      <c r="AV155" s="13" t="s">
        <v>84</v>
      </c>
      <c r="AW155" s="13" t="s">
        <v>31</v>
      </c>
      <c r="AX155" s="13" t="s">
        <v>82</v>
      </c>
      <c r="AY155" s="156" t="s">
        <v>154</v>
      </c>
    </row>
    <row r="156" spans="2:65" s="13" customFormat="1">
      <c r="B156" s="155"/>
      <c r="D156" s="145" t="s">
        <v>166</v>
      </c>
      <c r="F156" s="157" t="s">
        <v>192</v>
      </c>
      <c r="H156" s="158">
        <v>334.91800000000001</v>
      </c>
      <c r="I156" s="159"/>
      <c r="L156" s="155"/>
      <c r="M156" s="160"/>
      <c r="T156" s="161"/>
      <c r="AT156" s="156" t="s">
        <v>166</v>
      </c>
      <c r="AU156" s="156" t="s">
        <v>84</v>
      </c>
      <c r="AV156" s="13" t="s">
        <v>84</v>
      </c>
      <c r="AW156" s="13" t="s">
        <v>4</v>
      </c>
      <c r="AX156" s="13" t="s">
        <v>82</v>
      </c>
      <c r="AY156" s="156" t="s">
        <v>154</v>
      </c>
    </row>
    <row r="157" spans="2:65" s="1" customFormat="1" ht="24.2" customHeight="1">
      <c r="B157" s="31"/>
      <c r="C157" s="132" t="s">
        <v>193</v>
      </c>
      <c r="D157" s="132" t="s">
        <v>157</v>
      </c>
      <c r="E157" s="133" t="s">
        <v>194</v>
      </c>
      <c r="F157" s="134" t="s">
        <v>195</v>
      </c>
      <c r="G157" s="135" t="s">
        <v>160</v>
      </c>
      <c r="H157" s="136">
        <v>15.84</v>
      </c>
      <c r="I157" s="137"/>
      <c r="J157" s="138">
        <f>ROUND(I157*H157,2)</f>
        <v>0</v>
      </c>
      <c r="K157" s="134" t="s">
        <v>161</v>
      </c>
      <c r="L157" s="31"/>
      <c r="M157" s="139" t="s">
        <v>1</v>
      </c>
      <c r="N157" s="140" t="s">
        <v>39</v>
      </c>
      <c r="P157" s="141">
        <f>O157*H157</f>
        <v>0</v>
      </c>
      <c r="Q157" s="141">
        <v>3.3579999999999999E-2</v>
      </c>
      <c r="R157" s="141">
        <f>Q157*H157</f>
        <v>0.53190720000000002</v>
      </c>
      <c r="S157" s="141">
        <v>0</v>
      </c>
      <c r="T157" s="142">
        <f>S157*H157</f>
        <v>0</v>
      </c>
      <c r="AR157" s="143" t="s">
        <v>162</v>
      </c>
      <c r="AT157" s="143" t="s">
        <v>157</v>
      </c>
      <c r="AU157" s="143" t="s">
        <v>84</v>
      </c>
      <c r="AY157" s="16" t="s">
        <v>154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82</v>
      </c>
      <c r="BK157" s="144">
        <f>ROUND(I157*H157,2)</f>
        <v>0</v>
      </c>
      <c r="BL157" s="16" t="s">
        <v>162</v>
      </c>
      <c r="BM157" s="143" t="s">
        <v>196</v>
      </c>
    </row>
    <row r="158" spans="2:65" s="1" customFormat="1">
      <c r="B158" s="31"/>
      <c r="D158" s="145" t="s">
        <v>164</v>
      </c>
      <c r="F158" s="146" t="s">
        <v>197</v>
      </c>
      <c r="I158" s="147"/>
      <c r="L158" s="31"/>
      <c r="M158" s="148"/>
      <c r="T158" s="55"/>
      <c r="AT158" s="16" t="s">
        <v>164</v>
      </c>
      <c r="AU158" s="16" t="s">
        <v>84</v>
      </c>
    </row>
    <row r="159" spans="2:65" s="12" customFormat="1">
      <c r="B159" s="149"/>
      <c r="D159" s="145" t="s">
        <v>166</v>
      </c>
      <c r="E159" s="150" t="s">
        <v>1</v>
      </c>
      <c r="F159" s="151" t="s">
        <v>167</v>
      </c>
      <c r="H159" s="150" t="s">
        <v>1</v>
      </c>
      <c r="I159" s="152"/>
      <c r="L159" s="149"/>
      <c r="M159" s="153"/>
      <c r="T159" s="154"/>
      <c r="AT159" s="150" t="s">
        <v>166</v>
      </c>
      <c r="AU159" s="150" t="s">
        <v>84</v>
      </c>
      <c r="AV159" s="12" t="s">
        <v>82</v>
      </c>
      <c r="AW159" s="12" t="s">
        <v>31</v>
      </c>
      <c r="AX159" s="12" t="s">
        <v>74</v>
      </c>
      <c r="AY159" s="150" t="s">
        <v>154</v>
      </c>
    </row>
    <row r="160" spans="2:65" s="13" customFormat="1">
      <c r="B160" s="155"/>
      <c r="D160" s="145" t="s">
        <v>166</v>
      </c>
      <c r="E160" s="156" t="s">
        <v>1</v>
      </c>
      <c r="F160" s="157" t="s">
        <v>109</v>
      </c>
      <c r="H160" s="158">
        <v>15.84</v>
      </c>
      <c r="I160" s="159"/>
      <c r="L160" s="155"/>
      <c r="M160" s="160"/>
      <c r="T160" s="161"/>
      <c r="AT160" s="156" t="s">
        <v>166</v>
      </c>
      <c r="AU160" s="156" t="s">
        <v>84</v>
      </c>
      <c r="AV160" s="13" t="s">
        <v>84</v>
      </c>
      <c r="AW160" s="13" t="s">
        <v>31</v>
      </c>
      <c r="AX160" s="13" t="s">
        <v>82</v>
      </c>
      <c r="AY160" s="156" t="s">
        <v>154</v>
      </c>
    </row>
    <row r="161" spans="2:65" s="1" customFormat="1" ht="16.5" customHeight="1">
      <c r="B161" s="31"/>
      <c r="C161" s="132" t="s">
        <v>198</v>
      </c>
      <c r="D161" s="132" t="s">
        <v>157</v>
      </c>
      <c r="E161" s="133" t="s">
        <v>199</v>
      </c>
      <c r="F161" s="134" t="s">
        <v>200</v>
      </c>
      <c r="G161" s="135" t="s">
        <v>160</v>
      </c>
      <c r="H161" s="136">
        <v>85.3</v>
      </c>
      <c r="I161" s="137"/>
      <c r="J161" s="138">
        <f>ROUND(I161*H161,2)</f>
        <v>0</v>
      </c>
      <c r="K161" s="134" t="s">
        <v>161</v>
      </c>
      <c r="L161" s="31"/>
      <c r="M161" s="139" t="s">
        <v>1</v>
      </c>
      <c r="N161" s="140" t="s">
        <v>39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162</v>
      </c>
      <c r="AT161" s="143" t="s">
        <v>157</v>
      </c>
      <c r="AU161" s="143" t="s">
        <v>84</v>
      </c>
      <c r="AY161" s="16" t="s">
        <v>154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6" t="s">
        <v>82</v>
      </c>
      <c r="BK161" s="144">
        <f>ROUND(I161*H161,2)</f>
        <v>0</v>
      </c>
      <c r="BL161" s="16" t="s">
        <v>162</v>
      </c>
      <c r="BM161" s="143" t="s">
        <v>201</v>
      </c>
    </row>
    <row r="162" spans="2:65" s="1" customFormat="1" ht="19.5">
      <c r="B162" s="31"/>
      <c r="D162" s="145" t="s">
        <v>164</v>
      </c>
      <c r="F162" s="146" t="s">
        <v>202</v>
      </c>
      <c r="I162" s="147"/>
      <c r="L162" s="31"/>
      <c r="M162" s="148"/>
      <c r="T162" s="55"/>
      <c r="AT162" s="16" t="s">
        <v>164</v>
      </c>
      <c r="AU162" s="16" t="s">
        <v>84</v>
      </c>
    </row>
    <row r="163" spans="2:65" s="12" customFormat="1">
      <c r="B163" s="149"/>
      <c r="D163" s="145" t="s">
        <v>166</v>
      </c>
      <c r="E163" s="150" t="s">
        <v>1</v>
      </c>
      <c r="F163" s="151" t="s">
        <v>167</v>
      </c>
      <c r="H163" s="150" t="s">
        <v>1</v>
      </c>
      <c r="I163" s="152"/>
      <c r="L163" s="149"/>
      <c r="M163" s="153"/>
      <c r="T163" s="154"/>
      <c r="AT163" s="150" t="s">
        <v>166</v>
      </c>
      <c r="AU163" s="150" t="s">
        <v>84</v>
      </c>
      <c r="AV163" s="12" t="s">
        <v>82</v>
      </c>
      <c r="AW163" s="12" t="s">
        <v>31</v>
      </c>
      <c r="AX163" s="12" t="s">
        <v>74</v>
      </c>
      <c r="AY163" s="150" t="s">
        <v>154</v>
      </c>
    </row>
    <row r="164" spans="2:65" s="13" customFormat="1">
      <c r="B164" s="155"/>
      <c r="D164" s="145" t="s">
        <v>166</v>
      </c>
      <c r="E164" s="156" t="s">
        <v>1</v>
      </c>
      <c r="F164" s="157" t="s">
        <v>203</v>
      </c>
      <c r="H164" s="158">
        <v>85.3</v>
      </c>
      <c r="I164" s="159"/>
      <c r="L164" s="155"/>
      <c r="M164" s="160"/>
      <c r="T164" s="161"/>
      <c r="AT164" s="156" t="s">
        <v>166</v>
      </c>
      <c r="AU164" s="156" t="s">
        <v>84</v>
      </c>
      <c r="AV164" s="13" t="s">
        <v>84</v>
      </c>
      <c r="AW164" s="13" t="s">
        <v>31</v>
      </c>
      <c r="AX164" s="13" t="s">
        <v>82</v>
      </c>
      <c r="AY164" s="156" t="s">
        <v>154</v>
      </c>
    </row>
    <row r="165" spans="2:65" s="1" customFormat="1" ht="24.2" customHeight="1">
      <c r="B165" s="31"/>
      <c r="C165" s="132" t="s">
        <v>204</v>
      </c>
      <c r="D165" s="132" t="s">
        <v>157</v>
      </c>
      <c r="E165" s="133" t="s">
        <v>205</v>
      </c>
      <c r="F165" s="134" t="s">
        <v>206</v>
      </c>
      <c r="G165" s="135" t="s">
        <v>160</v>
      </c>
      <c r="H165" s="136">
        <v>38.28</v>
      </c>
      <c r="I165" s="137"/>
      <c r="J165" s="138">
        <f>ROUND(I165*H165,2)</f>
        <v>0</v>
      </c>
      <c r="K165" s="134" t="s">
        <v>161</v>
      </c>
      <c r="L165" s="31"/>
      <c r="M165" s="139" t="s">
        <v>1</v>
      </c>
      <c r="N165" s="140" t="s">
        <v>39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162</v>
      </c>
      <c r="AT165" s="143" t="s">
        <v>157</v>
      </c>
      <c r="AU165" s="143" t="s">
        <v>84</v>
      </c>
      <c r="AY165" s="16" t="s">
        <v>154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82</v>
      </c>
      <c r="BK165" s="144">
        <f>ROUND(I165*H165,2)</f>
        <v>0</v>
      </c>
      <c r="BL165" s="16" t="s">
        <v>162</v>
      </c>
      <c r="BM165" s="143" t="s">
        <v>207</v>
      </c>
    </row>
    <row r="166" spans="2:65" s="1" customFormat="1" ht="19.5">
      <c r="B166" s="31"/>
      <c r="D166" s="145" t="s">
        <v>164</v>
      </c>
      <c r="F166" s="146" t="s">
        <v>208</v>
      </c>
      <c r="I166" s="147"/>
      <c r="L166" s="31"/>
      <c r="M166" s="148"/>
      <c r="T166" s="55"/>
      <c r="AT166" s="16" t="s">
        <v>164</v>
      </c>
      <c r="AU166" s="16" t="s">
        <v>84</v>
      </c>
    </row>
    <row r="167" spans="2:65" s="13" customFormat="1">
      <c r="B167" s="155"/>
      <c r="D167" s="145" t="s">
        <v>166</v>
      </c>
      <c r="E167" s="156" t="s">
        <v>1</v>
      </c>
      <c r="F167" s="157" t="s">
        <v>209</v>
      </c>
      <c r="H167" s="158">
        <v>38.28</v>
      </c>
      <c r="I167" s="159"/>
      <c r="L167" s="155"/>
      <c r="M167" s="160"/>
      <c r="T167" s="161"/>
      <c r="AT167" s="156" t="s">
        <v>166</v>
      </c>
      <c r="AU167" s="156" t="s">
        <v>84</v>
      </c>
      <c r="AV167" s="13" t="s">
        <v>84</v>
      </c>
      <c r="AW167" s="13" t="s">
        <v>31</v>
      </c>
      <c r="AX167" s="13" t="s">
        <v>82</v>
      </c>
      <c r="AY167" s="156" t="s">
        <v>154</v>
      </c>
    </row>
    <row r="168" spans="2:65" s="1" customFormat="1" ht="21.75" customHeight="1">
      <c r="B168" s="31"/>
      <c r="C168" s="132" t="s">
        <v>210</v>
      </c>
      <c r="D168" s="132" t="s">
        <v>157</v>
      </c>
      <c r="E168" s="133" t="s">
        <v>211</v>
      </c>
      <c r="F168" s="134" t="s">
        <v>212</v>
      </c>
      <c r="G168" s="135" t="s">
        <v>213</v>
      </c>
      <c r="H168" s="136">
        <v>40</v>
      </c>
      <c r="I168" s="137"/>
      <c r="J168" s="138">
        <f>ROUND(I168*H168,2)</f>
        <v>0</v>
      </c>
      <c r="K168" s="134" t="s">
        <v>161</v>
      </c>
      <c r="L168" s="31"/>
      <c r="M168" s="139" t="s">
        <v>1</v>
      </c>
      <c r="N168" s="140" t="s">
        <v>39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162</v>
      </c>
      <c r="AT168" s="143" t="s">
        <v>157</v>
      </c>
      <c r="AU168" s="143" t="s">
        <v>84</v>
      </c>
      <c r="AY168" s="16" t="s">
        <v>154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82</v>
      </c>
      <c r="BK168" s="144">
        <f>ROUND(I168*H168,2)</f>
        <v>0</v>
      </c>
      <c r="BL168" s="16" t="s">
        <v>162</v>
      </c>
      <c r="BM168" s="143" t="s">
        <v>214</v>
      </c>
    </row>
    <row r="169" spans="2:65" s="1" customFormat="1" ht="19.5">
      <c r="B169" s="31"/>
      <c r="D169" s="145" t="s">
        <v>164</v>
      </c>
      <c r="F169" s="146" t="s">
        <v>215</v>
      </c>
      <c r="I169" s="147"/>
      <c r="L169" s="31"/>
      <c r="M169" s="148"/>
      <c r="T169" s="55"/>
      <c r="AT169" s="16" t="s">
        <v>164</v>
      </c>
      <c r="AU169" s="16" t="s">
        <v>84</v>
      </c>
    </row>
    <row r="170" spans="2:65" s="13" customFormat="1">
      <c r="B170" s="155"/>
      <c r="D170" s="145" t="s">
        <v>166</v>
      </c>
      <c r="E170" s="156" t="s">
        <v>1</v>
      </c>
      <c r="F170" s="157" t="s">
        <v>216</v>
      </c>
      <c r="H170" s="158">
        <v>40</v>
      </c>
      <c r="I170" s="159"/>
      <c r="L170" s="155"/>
      <c r="M170" s="160"/>
      <c r="T170" s="161"/>
      <c r="AT170" s="156" t="s">
        <v>166</v>
      </c>
      <c r="AU170" s="156" t="s">
        <v>84</v>
      </c>
      <c r="AV170" s="13" t="s">
        <v>84</v>
      </c>
      <c r="AW170" s="13" t="s">
        <v>31</v>
      </c>
      <c r="AX170" s="13" t="s">
        <v>82</v>
      </c>
      <c r="AY170" s="156" t="s">
        <v>154</v>
      </c>
    </row>
    <row r="171" spans="2:65" s="1" customFormat="1" ht="24.2" customHeight="1">
      <c r="B171" s="31"/>
      <c r="C171" s="132" t="s">
        <v>217</v>
      </c>
      <c r="D171" s="132" t="s">
        <v>157</v>
      </c>
      <c r="E171" s="133" t="s">
        <v>218</v>
      </c>
      <c r="F171" s="134" t="s">
        <v>219</v>
      </c>
      <c r="G171" s="135" t="s">
        <v>220</v>
      </c>
      <c r="H171" s="136">
        <v>0.7</v>
      </c>
      <c r="I171" s="137"/>
      <c r="J171" s="138">
        <f>ROUND(I171*H171,2)</f>
        <v>0</v>
      </c>
      <c r="K171" s="134" t="s">
        <v>161</v>
      </c>
      <c r="L171" s="31"/>
      <c r="M171" s="139" t="s">
        <v>1</v>
      </c>
      <c r="N171" s="140" t="s">
        <v>39</v>
      </c>
      <c r="P171" s="141">
        <f>O171*H171</f>
        <v>0</v>
      </c>
      <c r="Q171" s="141">
        <v>2.3010199999999998</v>
      </c>
      <c r="R171" s="141">
        <f>Q171*H171</f>
        <v>1.6107139999999998</v>
      </c>
      <c r="S171" s="141">
        <v>0</v>
      </c>
      <c r="T171" s="142">
        <f>S171*H171</f>
        <v>0</v>
      </c>
      <c r="AR171" s="143" t="s">
        <v>162</v>
      </c>
      <c r="AT171" s="143" t="s">
        <v>157</v>
      </c>
      <c r="AU171" s="143" t="s">
        <v>84</v>
      </c>
      <c r="AY171" s="16" t="s">
        <v>154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82</v>
      </c>
      <c r="BK171" s="144">
        <f>ROUND(I171*H171,2)</f>
        <v>0</v>
      </c>
      <c r="BL171" s="16" t="s">
        <v>162</v>
      </c>
      <c r="BM171" s="143" t="s">
        <v>221</v>
      </c>
    </row>
    <row r="172" spans="2:65" s="1" customFormat="1" ht="19.5">
      <c r="B172" s="31"/>
      <c r="D172" s="145" t="s">
        <v>164</v>
      </c>
      <c r="F172" s="146" t="s">
        <v>222</v>
      </c>
      <c r="I172" s="147"/>
      <c r="L172" s="31"/>
      <c r="M172" s="148"/>
      <c r="T172" s="55"/>
      <c r="AT172" s="16" t="s">
        <v>164</v>
      </c>
      <c r="AU172" s="16" t="s">
        <v>84</v>
      </c>
    </row>
    <row r="173" spans="2:65" s="12" customFormat="1">
      <c r="B173" s="149"/>
      <c r="D173" s="145" t="s">
        <v>166</v>
      </c>
      <c r="E173" s="150" t="s">
        <v>1</v>
      </c>
      <c r="F173" s="151" t="s">
        <v>167</v>
      </c>
      <c r="H173" s="150" t="s">
        <v>1</v>
      </c>
      <c r="I173" s="152"/>
      <c r="L173" s="149"/>
      <c r="M173" s="153"/>
      <c r="T173" s="154"/>
      <c r="AT173" s="150" t="s">
        <v>166</v>
      </c>
      <c r="AU173" s="150" t="s">
        <v>84</v>
      </c>
      <c r="AV173" s="12" t="s">
        <v>82</v>
      </c>
      <c r="AW173" s="12" t="s">
        <v>31</v>
      </c>
      <c r="AX173" s="12" t="s">
        <v>74</v>
      </c>
      <c r="AY173" s="150" t="s">
        <v>154</v>
      </c>
    </row>
    <row r="174" spans="2:65" s="13" customFormat="1">
      <c r="B174" s="155"/>
      <c r="D174" s="145" t="s">
        <v>166</v>
      </c>
      <c r="E174" s="156" t="s">
        <v>1</v>
      </c>
      <c r="F174" s="157" t="s">
        <v>223</v>
      </c>
      <c r="H174" s="158">
        <v>0.7</v>
      </c>
      <c r="I174" s="159"/>
      <c r="L174" s="155"/>
      <c r="M174" s="160"/>
      <c r="T174" s="161"/>
      <c r="AT174" s="156" t="s">
        <v>166</v>
      </c>
      <c r="AU174" s="156" t="s">
        <v>84</v>
      </c>
      <c r="AV174" s="13" t="s">
        <v>84</v>
      </c>
      <c r="AW174" s="13" t="s">
        <v>31</v>
      </c>
      <c r="AX174" s="13" t="s">
        <v>74</v>
      </c>
      <c r="AY174" s="156" t="s">
        <v>154</v>
      </c>
    </row>
    <row r="175" spans="2:65" s="14" customFormat="1">
      <c r="B175" s="162"/>
      <c r="D175" s="145" t="s">
        <v>166</v>
      </c>
      <c r="E175" s="163" t="s">
        <v>1</v>
      </c>
      <c r="F175" s="164" t="s">
        <v>224</v>
      </c>
      <c r="H175" s="165">
        <v>0.7</v>
      </c>
      <c r="I175" s="166"/>
      <c r="L175" s="162"/>
      <c r="M175" s="167"/>
      <c r="T175" s="168"/>
      <c r="AT175" s="163" t="s">
        <v>166</v>
      </c>
      <c r="AU175" s="163" t="s">
        <v>84</v>
      </c>
      <c r="AV175" s="14" t="s">
        <v>162</v>
      </c>
      <c r="AW175" s="14" t="s">
        <v>31</v>
      </c>
      <c r="AX175" s="14" t="s">
        <v>82</v>
      </c>
      <c r="AY175" s="163" t="s">
        <v>154</v>
      </c>
    </row>
    <row r="176" spans="2:65" s="1" customFormat="1" ht="24.2" customHeight="1">
      <c r="B176" s="31"/>
      <c r="C176" s="132" t="s">
        <v>225</v>
      </c>
      <c r="D176" s="132" t="s">
        <v>157</v>
      </c>
      <c r="E176" s="133" t="s">
        <v>226</v>
      </c>
      <c r="F176" s="134" t="s">
        <v>227</v>
      </c>
      <c r="G176" s="135" t="s">
        <v>160</v>
      </c>
      <c r="H176" s="136">
        <v>85.3</v>
      </c>
      <c r="I176" s="137"/>
      <c r="J176" s="138">
        <f>ROUND(I176*H176,2)</f>
        <v>0</v>
      </c>
      <c r="K176" s="134" t="s">
        <v>161</v>
      </c>
      <c r="L176" s="31"/>
      <c r="M176" s="139" t="s">
        <v>1</v>
      </c>
      <c r="N176" s="140" t="s">
        <v>39</v>
      </c>
      <c r="P176" s="141">
        <f>O176*H176</f>
        <v>0</v>
      </c>
      <c r="Q176" s="141">
        <v>4.8680000000000001E-2</v>
      </c>
      <c r="R176" s="141">
        <f>Q176*H176</f>
        <v>4.1524039999999998</v>
      </c>
      <c r="S176" s="141">
        <v>0</v>
      </c>
      <c r="T176" s="142">
        <f>S176*H176</f>
        <v>0</v>
      </c>
      <c r="AR176" s="143" t="s">
        <v>162</v>
      </c>
      <c r="AT176" s="143" t="s">
        <v>157</v>
      </c>
      <c r="AU176" s="143" t="s">
        <v>84</v>
      </c>
      <c r="AY176" s="16" t="s">
        <v>154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82</v>
      </c>
      <c r="BK176" s="144">
        <f>ROUND(I176*H176,2)</f>
        <v>0</v>
      </c>
      <c r="BL176" s="16" t="s">
        <v>162</v>
      </c>
      <c r="BM176" s="143" t="s">
        <v>228</v>
      </c>
    </row>
    <row r="177" spans="2:65" s="1" customFormat="1" ht="39">
      <c r="B177" s="31"/>
      <c r="D177" s="145" t="s">
        <v>164</v>
      </c>
      <c r="F177" s="146" t="s">
        <v>229</v>
      </c>
      <c r="I177" s="147"/>
      <c r="L177" s="31"/>
      <c r="M177" s="148"/>
      <c r="T177" s="55"/>
      <c r="AT177" s="16" t="s">
        <v>164</v>
      </c>
      <c r="AU177" s="16" t="s">
        <v>84</v>
      </c>
    </row>
    <row r="178" spans="2:65" s="12" customFormat="1">
      <c r="B178" s="149"/>
      <c r="D178" s="145" t="s">
        <v>166</v>
      </c>
      <c r="E178" s="150" t="s">
        <v>1</v>
      </c>
      <c r="F178" s="151" t="s">
        <v>167</v>
      </c>
      <c r="H178" s="150" t="s">
        <v>1</v>
      </c>
      <c r="I178" s="152"/>
      <c r="L178" s="149"/>
      <c r="M178" s="153"/>
      <c r="T178" s="154"/>
      <c r="AT178" s="150" t="s">
        <v>166</v>
      </c>
      <c r="AU178" s="150" t="s">
        <v>84</v>
      </c>
      <c r="AV178" s="12" t="s">
        <v>82</v>
      </c>
      <c r="AW178" s="12" t="s">
        <v>31</v>
      </c>
      <c r="AX178" s="12" t="s">
        <v>74</v>
      </c>
      <c r="AY178" s="150" t="s">
        <v>154</v>
      </c>
    </row>
    <row r="179" spans="2:65" s="13" customFormat="1">
      <c r="B179" s="155"/>
      <c r="D179" s="145" t="s">
        <v>166</v>
      </c>
      <c r="E179" s="156" t="s">
        <v>1</v>
      </c>
      <c r="F179" s="157" t="s">
        <v>230</v>
      </c>
      <c r="H179" s="158">
        <v>85.3</v>
      </c>
      <c r="I179" s="159"/>
      <c r="L179" s="155"/>
      <c r="M179" s="160"/>
      <c r="T179" s="161"/>
      <c r="AT179" s="156" t="s">
        <v>166</v>
      </c>
      <c r="AU179" s="156" t="s">
        <v>84</v>
      </c>
      <c r="AV179" s="13" t="s">
        <v>84</v>
      </c>
      <c r="AW179" s="13" t="s">
        <v>31</v>
      </c>
      <c r="AX179" s="13" t="s">
        <v>82</v>
      </c>
      <c r="AY179" s="156" t="s">
        <v>154</v>
      </c>
    </row>
    <row r="180" spans="2:65" s="1" customFormat="1" ht="37.9" customHeight="1">
      <c r="B180" s="31"/>
      <c r="C180" s="132" t="s">
        <v>231</v>
      </c>
      <c r="D180" s="132" t="s">
        <v>157</v>
      </c>
      <c r="E180" s="133" t="s">
        <v>232</v>
      </c>
      <c r="F180" s="134" t="s">
        <v>233</v>
      </c>
      <c r="G180" s="135" t="s">
        <v>234</v>
      </c>
      <c r="H180" s="136">
        <v>1</v>
      </c>
      <c r="I180" s="137"/>
      <c r="J180" s="138">
        <f>ROUND(I180*H180,2)</f>
        <v>0</v>
      </c>
      <c r="K180" s="134" t="s">
        <v>1</v>
      </c>
      <c r="L180" s="31"/>
      <c r="M180" s="139" t="s">
        <v>1</v>
      </c>
      <c r="N180" s="140" t="s">
        <v>39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162</v>
      </c>
      <c r="AT180" s="143" t="s">
        <v>157</v>
      </c>
      <c r="AU180" s="143" t="s">
        <v>84</v>
      </c>
      <c r="AY180" s="16" t="s">
        <v>154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82</v>
      </c>
      <c r="BK180" s="144">
        <f>ROUND(I180*H180,2)</f>
        <v>0</v>
      </c>
      <c r="BL180" s="16" t="s">
        <v>162</v>
      </c>
      <c r="BM180" s="143" t="s">
        <v>235</v>
      </c>
    </row>
    <row r="181" spans="2:65" s="1" customFormat="1" ht="19.5">
      <c r="B181" s="31"/>
      <c r="D181" s="145" t="s">
        <v>164</v>
      </c>
      <c r="F181" s="146" t="s">
        <v>233</v>
      </c>
      <c r="I181" s="147"/>
      <c r="L181" s="31"/>
      <c r="M181" s="148"/>
      <c r="T181" s="55"/>
      <c r="AT181" s="16" t="s">
        <v>164</v>
      </c>
      <c r="AU181" s="16" t="s">
        <v>84</v>
      </c>
    </row>
    <row r="182" spans="2:65" s="1" customFormat="1" ht="24.2" customHeight="1">
      <c r="B182" s="31"/>
      <c r="C182" s="132" t="s">
        <v>236</v>
      </c>
      <c r="D182" s="132" t="s">
        <v>157</v>
      </c>
      <c r="E182" s="133" t="s">
        <v>237</v>
      </c>
      <c r="F182" s="134" t="s">
        <v>238</v>
      </c>
      <c r="G182" s="135" t="s">
        <v>234</v>
      </c>
      <c r="H182" s="136">
        <v>1</v>
      </c>
      <c r="I182" s="137"/>
      <c r="J182" s="138">
        <f>ROUND(I182*H182,2)</f>
        <v>0</v>
      </c>
      <c r="K182" s="134" t="s">
        <v>1</v>
      </c>
      <c r="L182" s="31"/>
      <c r="M182" s="139" t="s">
        <v>1</v>
      </c>
      <c r="N182" s="140" t="s">
        <v>39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162</v>
      </c>
      <c r="AT182" s="143" t="s">
        <v>157</v>
      </c>
      <c r="AU182" s="143" t="s">
        <v>84</v>
      </c>
      <c r="AY182" s="16" t="s">
        <v>154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82</v>
      </c>
      <c r="BK182" s="144">
        <f>ROUND(I182*H182,2)</f>
        <v>0</v>
      </c>
      <c r="BL182" s="16" t="s">
        <v>162</v>
      </c>
      <c r="BM182" s="143" t="s">
        <v>239</v>
      </c>
    </row>
    <row r="183" spans="2:65" s="1" customFormat="1" ht="19.5">
      <c r="B183" s="31"/>
      <c r="D183" s="145" t="s">
        <v>164</v>
      </c>
      <c r="F183" s="146" t="s">
        <v>238</v>
      </c>
      <c r="I183" s="147"/>
      <c r="L183" s="31"/>
      <c r="M183" s="148"/>
      <c r="T183" s="55"/>
      <c r="AT183" s="16" t="s">
        <v>164</v>
      </c>
      <c r="AU183" s="16" t="s">
        <v>84</v>
      </c>
    </row>
    <row r="184" spans="2:65" s="11" customFormat="1" ht="22.9" customHeight="1">
      <c r="B184" s="120"/>
      <c r="D184" s="121" t="s">
        <v>73</v>
      </c>
      <c r="E184" s="130" t="s">
        <v>204</v>
      </c>
      <c r="F184" s="130" t="s">
        <v>240</v>
      </c>
      <c r="I184" s="123"/>
      <c r="J184" s="131">
        <f>BK184</f>
        <v>0</v>
      </c>
      <c r="L184" s="120"/>
      <c r="M184" s="125"/>
      <c r="P184" s="126">
        <f>SUM(P185:P215)</f>
        <v>0</v>
      </c>
      <c r="R184" s="126">
        <f>SUM(R185:R215)</f>
        <v>2.1325000000000004E-2</v>
      </c>
      <c r="T184" s="127">
        <f>SUM(T185:T215)</f>
        <v>13.278714000000001</v>
      </c>
      <c r="AR184" s="121" t="s">
        <v>82</v>
      </c>
      <c r="AT184" s="128" t="s">
        <v>73</v>
      </c>
      <c r="AU184" s="128" t="s">
        <v>82</v>
      </c>
      <c r="AY184" s="121" t="s">
        <v>154</v>
      </c>
      <c r="BK184" s="129">
        <f>SUM(BK185:BK215)</f>
        <v>0</v>
      </c>
    </row>
    <row r="185" spans="2:65" s="1" customFormat="1" ht="37.9" customHeight="1">
      <c r="B185" s="31"/>
      <c r="C185" s="132" t="s">
        <v>8</v>
      </c>
      <c r="D185" s="132" t="s">
        <v>157</v>
      </c>
      <c r="E185" s="133" t="s">
        <v>241</v>
      </c>
      <c r="F185" s="134" t="s">
        <v>242</v>
      </c>
      <c r="G185" s="135" t="s">
        <v>160</v>
      </c>
      <c r="H185" s="136">
        <v>85.3</v>
      </c>
      <c r="I185" s="137"/>
      <c r="J185" s="138">
        <f>ROUND(I185*H185,2)</f>
        <v>0</v>
      </c>
      <c r="K185" s="134" t="s">
        <v>161</v>
      </c>
      <c r="L185" s="31"/>
      <c r="M185" s="139" t="s">
        <v>1</v>
      </c>
      <c r="N185" s="140" t="s">
        <v>39</v>
      </c>
      <c r="P185" s="141">
        <f>O185*H185</f>
        <v>0</v>
      </c>
      <c r="Q185" s="141">
        <v>2.1000000000000001E-4</v>
      </c>
      <c r="R185" s="141">
        <f>Q185*H185</f>
        <v>1.7913000000000002E-2</v>
      </c>
      <c r="S185" s="141">
        <v>0</v>
      </c>
      <c r="T185" s="142">
        <f>S185*H185</f>
        <v>0</v>
      </c>
      <c r="AR185" s="143" t="s">
        <v>162</v>
      </c>
      <c r="AT185" s="143" t="s">
        <v>157</v>
      </c>
      <c r="AU185" s="143" t="s">
        <v>84</v>
      </c>
      <c r="AY185" s="16" t="s">
        <v>154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6" t="s">
        <v>82</v>
      </c>
      <c r="BK185" s="144">
        <f>ROUND(I185*H185,2)</f>
        <v>0</v>
      </c>
      <c r="BL185" s="16" t="s">
        <v>162</v>
      </c>
      <c r="BM185" s="143" t="s">
        <v>243</v>
      </c>
    </row>
    <row r="186" spans="2:65" s="1" customFormat="1" ht="19.5">
      <c r="B186" s="31"/>
      <c r="D186" s="145" t="s">
        <v>164</v>
      </c>
      <c r="F186" s="146" t="s">
        <v>244</v>
      </c>
      <c r="I186" s="147"/>
      <c r="L186" s="31"/>
      <c r="M186" s="148"/>
      <c r="T186" s="55"/>
      <c r="AT186" s="16" t="s">
        <v>164</v>
      </c>
      <c r="AU186" s="16" t="s">
        <v>84</v>
      </c>
    </row>
    <row r="187" spans="2:65" s="12" customFormat="1">
      <c r="B187" s="149"/>
      <c r="D187" s="145" t="s">
        <v>166</v>
      </c>
      <c r="E187" s="150" t="s">
        <v>1</v>
      </c>
      <c r="F187" s="151" t="s">
        <v>167</v>
      </c>
      <c r="H187" s="150" t="s">
        <v>1</v>
      </c>
      <c r="I187" s="152"/>
      <c r="L187" s="149"/>
      <c r="M187" s="153"/>
      <c r="T187" s="154"/>
      <c r="AT187" s="150" t="s">
        <v>166</v>
      </c>
      <c r="AU187" s="150" t="s">
        <v>84</v>
      </c>
      <c r="AV187" s="12" t="s">
        <v>82</v>
      </c>
      <c r="AW187" s="12" t="s">
        <v>31</v>
      </c>
      <c r="AX187" s="12" t="s">
        <v>74</v>
      </c>
      <c r="AY187" s="150" t="s">
        <v>154</v>
      </c>
    </row>
    <row r="188" spans="2:65" s="13" customFormat="1">
      <c r="B188" s="155"/>
      <c r="D188" s="145" t="s">
        <v>166</v>
      </c>
      <c r="E188" s="156" t="s">
        <v>1</v>
      </c>
      <c r="F188" s="157" t="s">
        <v>203</v>
      </c>
      <c r="H188" s="158">
        <v>85.3</v>
      </c>
      <c r="I188" s="159"/>
      <c r="L188" s="155"/>
      <c r="M188" s="160"/>
      <c r="T188" s="161"/>
      <c r="AT188" s="156" t="s">
        <v>166</v>
      </c>
      <c r="AU188" s="156" t="s">
        <v>84</v>
      </c>
      <c r="AV188" s="13" t="s">
        <v>84</v>
      </c>
      <c r="AW188" s="13" t="s">
        <v>31</v>
      </c>
      <c r="AX188" s="13" t="s">
        <v>82</v>
      </c>
      <c r="AY188" s="156" t="s">
        <v>154</v>
      </c>
    </row>
    <row r="189" spans="2:65" s="1" customFormat="1" ht="24.2" customHeight="1">
      <c r="B189" s="31"/>
      <c r="C189" s="132" t="s">
        <v>245</v>
      </c>
      <c r="D189" s="132" t="s">
        <v>157</v>
      </c>
      <c r="E189" s="133" t="s">
        <v>246</v>
      </c>
      <c r="F189" s="134" t="s">
        <v>247</v>
      </c>
      <c r="G189" s="135" t="s">
        <v>160</v>
      </c>
      <c r="H189" s="136">
        <v>85.3</v>
      </c>
      <c r="I189" s="137"/>
      <c r="J189" s="138">
        <f>ROUND(I189*H189,2)</f>
        <v>0</v>
      </c>
      <c r="K189" s="134" t="s">
        <v>161</v>
      </c>
      <c r="L189" s="31"/>
      <c r="M189" s="139" t="s">
        <v>1</v>
      </c>
      <c r="N189" s="140" t="s">
        <v>39</v>
      </c>
      <c r="P189" s="141">
        <f>O189*H189</f>
        <v>0</v>
      </c>
      <c r="Q189" s="141">
        <v>4.0000000000000003E-5</v>
      </c>
      <c r="R189" s="141">
        <f>Q189*H189</f>
        <v>3.4120000000000001E-3</v>
      </c>
      <c r="S189" s="141">
        <v>0</v>
      </c>
      <c r="T189" s="142">
        <f>S189*H189</f>
        <v>0</v>
      </c>
      <c r="AR189" s="143" t="s">
        <v>162</v>
      </c>
      <c r="AT189" s="143" t="s">
        <v>157</v>
      </c>
      <c r="AU189" s="143" t="s">
        <v>84</v>
      </c>
      <c r="AY189" s="16" t="s">
        <v>154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82</v>
      </c>
      <c r="BK189" s="144">
        <f>ROUND(I189*H189,2)</f>
        <v>0</v>
      </c>
      <c r="BL189" s="16" t="s">
        <v>162</v>
      </c>
      <c r="BM189" s="143" t="s">
        <v>248</v>
      </c>
    </row>
    <row r="190" spans="2:65" s="1" customFormat="1" ht="19.5">
      <c r="B190" s="31"/>
      <c r="D190" s="145" t="s">
        <v>164</v>
      </c>
      <c r="F190" s="146" t="s">
        <v>249</v>
      </c>
      <c r="I190" s="147"/>
      <c r="L190" s="31"/>
      <c r="M190" s="148"/>
      <c r="T190" s="55"/>
      <c r="AT190" s="16" t="s">
        <v>164</v>
      </c>
      <c r="AU190" s="16" t="s">
        <v>84</v>
      </c>
    </row>
    <row r="191" spans="2:65" s="12" customFormat="1">
      <c r="B191" s="149"/>
      <c r="D191" s="145" t="s">
        <v>166</v>
      </c>
      <c r="E191" s="150" t="s">
        <v>1</v>
      </c>
      <c r="F191" s="151" t="s">
        <v>167</v>
      </c>
      <c r="H191" s="150" t="s">
        <v>1</v>
      </c>
      <c r="I191" s="152"/>
      <c r="L191" s="149"/>
      <c r="M191" s="153"/>
      <c r="T191" s="154"/>
      <c r="AT191" s="150" t="s">
        <v>166</v>
      </c>
      <c r="AU191" s="150" t="s">
        <v>84</v>
      </c>
      <c r="AV191" s="12" t="s">
        <v>82</v>
      </c>
      <c r="AW191" s="12" t="s">
        <v>31</v>
      </c>
      <c r="AX191" s="12" t="s">
        <v>74</v>
      </c>
      <c r="AY191" s="150" t="s">
        <v>154</v>
      </c>
    </row>
    <row r="192" spans="2:65" s="13" customFormat="1">
      <c r="B192" s="155"/>
      <c r="D192" s="145" t="s">
        <v>166</v>
      </c>
      <c r="E192" s="156" t="s">
        <v>1</v>
      </c>
      <c r="F192" s="157" t="s">
        <v>203</v>
      </c>
      <c r="H192" s="158">
        <v>85.3</v>
      </c>
      <c r="I192" s="159"/>
      <c r="L192" s="155"/>
      <c r="M192" s="160"/>
      <c r="T192" s="161"/>
      <c r="AT192" s="156" t="s">
        <v>166</v>
      </c>
      <c r="AU192" s="156" t="s">
        <v>84</v>
      </c>
      <c r="AV192" s="13" t="s">
        <v>84</v>
      </c>
      <c r="AW192" s="13" t="s">
        <v>31</v>
      </c>
      <c r="AX192" s="13" t="s">
        <v>82</v>
      </c>
      <c r="AY192" s="156" t="s">
        <v>154</v>
      </c>
    </row>
    <row r="193" spans="2:65" s="1" customFormat="1" ht="24.2" customHeight="1">
      <c r="B193" s="31"/>
      <c r="C193" s="132" t="s">
        <v>250</v>
      </c>
      <c r="D193" s="132" t="s">
        <v>157</v>
      </c>
      <c r="E193" s="133" t="s">
        <v>251</v>
      </c>
      <c r="F193" s="134" t="s">
        <v>252</v>
      </c>
      <c r="G193" s="135" t="s">
        <v>253</v>
      </c>
      <c r="H193" s="136">
        <v>1</v>
      </c>
      <c r="I193" s="137"/>
      <c r="J193" s="138">
        <f>ROUND(I193*H193,2)</f>
        <v>0</v>
      </c>
      <c r="K193" s="134" t="s">
        <v>161</v>
      </c>
      <c r="L193" s="31"/>
      <c r="M193" s="139" t="s">
        <v>1</v>
      </c>
      <c r="N193" s="140" t="s">
        <v>39</v>
      </c>
      <c r="P193" s="141">
        <f>O193*H193</f>
        <v>0</v>
      </c>
      <c r="Q193" s="141">
        <v>0</v>
      </c>
      <c r="R193" s="141">
        <f>Q193*H193</f>
        <v>0</v>
      </c>
      <c r="S193" s="141">
        <v>0.34399999999999997</v>
      </c>
      <c r="T193" s="142">
        <f>S193*H193</f>
        <v>0.34399999999999997</v>
      </c>
      <c r="AR193" s="143" t="s">
        <v>162</v>
      </c>
      <c r="AT193" s="143" t="s">
        <v>157</v>
      </c>
      <c r="AU193" s="143" t="s">
        <v>84</v>
      </c>
      <c r="AY193" s="16" t="s">
        <v>154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82</v>
      </c>
      <c r="BK193" s="144">
        <f>ROUND(I193*H193,2)</f>
        <v>0</v>
      </c>
      <c r="BL193" s="16" t="s">
        <v>162</v>
      </c>
      <c r="BM193" s="143" t="s">
        <v>254</v>
      </c>
    </row>
    <row r="194" spans="2:65" s="1" customFormat="1" ht="29.25">
      <c r="B194" s="31"/>
      <c r="D194" s="145" t="s">
        <v>164</v>
      </c>
      <c r="F194" s="146" t="s">
        <v>255</v>
      </c>
      <c r="I194" s="147"/>
      <c r="L194" s="31"/>
      <c r="M194" s="148"/>
      <c r="T194" s="55"/>
      <c r="AT194" s="16" t="s">
        <v>164</v>
      </c>
      <c r="AU194" s="16" t="s">
        <v>84</v>
      </c>
    </row>
    <row r="195" spans="2:65" s="13" customFormat="1">
      <c r="B195" s="155"/>
      <c r="D195" s="145" t="s">
        <v>166</v>
      </c>
      <c r="E195" s="156" t="s">
        <v>1</v>
      </c>
      <c r="F195" s="157" t="s">
        <v>256</v>
      </c>
      <c r="H195" s="158">
        <v>1</v>
      </c>
      <c r="I195" s="159"/>
      <c r="L195" s="155"/>
      <c r="M195" s="160"/>
      <c r="T195" s="161"/>
      <c r="AT195" s="156" t="s">
        <v>166</v>
      </c>
      <c r="AU195" s="156" t="s">
        <v>84</v>
      </c>
      <c r="AV195" s="13" t="s">
        <v>84</v>
      </c>
      <c r="AW195" s="13" t="s">
        <v>31</v>
      </c>
      <c r="AX195" s="13" t="s">
        <v>82</v>
      </c>
      <c r="AY195" s="156" t="s">
        <v>154</v>
      </c>
    </row>
    <row r="196" spans="2:65" s="1" customFormat="1" ht="24.2" customHeight="1">
      <c r="B196" s="31"/>
      <c r="C196" s="132" t="s">
        <v>257</v>
      </c>
      <c r="D196" s="132" t="s">
        <v>157</v>
      </c>
      <c r="E196" s="133" t="s">
        <v>258</v>
      </c>
      <c r="F196" s="134" t="s">
        <v>259</v>
      </c>
      <c r="G196" s="135" t="s">
        <v>213</v>
      </c>
      <c r="H196" s="136">
        <v>10.1</v>
      </c>
      <c r="I196" s="137"/>
      <c r="J196" s="138">
        <f>ROUND(I196*H196,2)</f>
        <v>0</v>
      </c>
      <c r="K196" s="134" t="s">
        <v>161</v>
      </c>
      <c r="L196" s="31"/>
      <c r="M196" s="139" t="s">
        <v>1</v>
      </c>
      <c r="N196" s="140" t="s">
        <v>39</v>
      </c>
      <c r="P196" s="141">
        <f>O196*H196</f>
        <v>0</v>
      </c>
      <c r="Q196" s="141">
        <v>0</v>
      </c>
      <c r="R196" s="141">
        <f>Q196*H196</f>
        <v>0</v>
      </c>
      <c r="S196" s="141">
        <v>6.6000000000000003E-2</v>
      </c>
      <c r="T196" s="142">
        <f>S196*H196</f>
        <v>0.66659999999999997</v>
      </c>
      <c r="AR196" s="143" t="s">
        <v>162</v>
      </c>
      <c r="AT196" s="143" t="s">
        <v>157</v>
      </c>
      <c r="AU196" s="143" t="s">
        <v>84</v>
      </c>
      <c r="AY196" s="16" t="s">
        <v>154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6" t="s">
        <v>82</v>
      </c>
      <c r="BK196" s="144">
        <f>ROUND(I196*H196,2)</f>
        <v>0</v>
      </c>
      <c r="BL196" s="16" t="s">
        <v>162</v>
      </c>
      <c r="BM196" s="143" t="s">
        <v>260</v>
      </c>
    </row>
    <row r="197" spans="2:65" s="1" customFormat="1" ht="19.5">
      <c r="B197" s="31"/>
      <c r="D197" s="145" t="s">
        <v>164</v>
      </c>
      <c r="F197" s="146" t="s">
        <v>261</v>
      </c>
      <c r="I197" s="147"/>
      <c r="L197" s="31"/>
      <c r="M197" s="148"/>
      <c r="T197" s="55"/>
      <c r="AT197" s="16" t="s">
        <v>164</v>
      </c>
      <c r="AU197" s="16" t="s">
        <v>84</v>
      </c>
    </row>
    <row r="198" spans="2:65" s="12" customFormat="1">
      <c r="B198" s="149"/>
      <c r="D198" s="145" t="s">
        <v>166</v>
      </c>
      <c r="E198" s="150" t="s">
        <v>1</v>
      </c>
      <c r="F198" s="151" t="s">
        <v>167</v>
      </c>
      <c r="H198" s="150" t="s">
        <v>1</v>
      </c>
      <c r="I198" s="152"/>
      <c r="L198" s="149"/>
      <c r="M198" s="153"/>
      <c r="T198" s="154"/>
      <c r="AT198" s="150" t="s">
        <v>166</v>
      </c>
      <c r="AU198" s="150" t="s">
        <v>84</v>
      </c>
      <c r="AV198" s="12" t="s">
        <v>82</v>
      </c>
      <c r="AW198" s="12" t="s">
        <v>31</v>
      </c>
      <c r="AX198" s="12" t="s">
        <v>74</v>
      </c>
      <c r="AY198" s="150" t="s">
        <v>154</v>
      </c>
    </row>
    <row r="199" spans="2:65" s="13" customFormat="1">
      <c r="B199" s="155"/>
      <c r="D199" s="145" t="s">
        <v>166</v>
      </c>
      <c r="E199" s="156" t="s">
        <v>1</v>
      </c>
      <c r="F199" s="157" t="s">
        <v>262</v>
      </c>
      <c r="H199" s="158">
        <v>10.1</v>
      </c>
      <c r="I199" s="159"/>
      <c r="L199" s="155"/>
      <c r="M199" s="160"/>
      <c r="T199" s="161"/>
      <c r="AT199" s="156" t="s">
        <v>166</v>
      </c>
      <c r="AU199" s="156" t="s">
        <v>84</v>
      </c>
      <c r="AV199" s="13" t="s">
        <v>84</v>
      </c>
      <c r="AW199" s="13" t="s">
        <v>31</v>
      </c>
      <c r="AX199" s="13" t="s">
        <v>82</v>
      </c>
      <c r="AY199" s="156" t="s">
        <v>154</v>
      </c>
    </row>
    <row r="200" spans="2:65" s="1" customFormat="1" ht="37.9" customHeight="1">
      <c r="B200" s="31"/>
      <c r="C200" s="132" t="s">
        <v>263</v>
      </c>
      <c r="D200" s="132" t="s">
        <v>157</v>
      </c>
      <c r="E200" s="133" t="s">
        <v>264</v>
      </c>
      <c r="F200" s="134" t="s">
        <v>265</v>
      </c>
      <c r="G200" s="135" t="s">
        <v>160</v>
      </c>
      <c r="H200" s="136">
        <v>85.3</v>
      </c>
      <c r="I200" s="137"/>
      <c r="J200" s="138">
        <f>ROUND(I200*H200,2)</f>
        <v>0</v>
      </c>
      <c r="K200" s="134" t="s">
        <v>161</v>
      </c>
      <c r="L200" s="31"/>
      <c r="M200" s="139" t="s">
        <v>1</v>
      </c>
      <c r="N200" s="140" t="s">
        <v>39</v>
      </c>
      <c r="P200" s="141">
        <f>O200*H200</f>
        <v>0</v>
      </c>
      <c r="Q200" s="141">
        <v>0</v>
      </c>
      <c r="R200" s="141">
        <f>Q200*H200</f>
        <v>0</v>
      </c>
      <c r="S200" s="141">
        <v>0.05</v>
      </c>
      <c r="T200" s="142">
        <f>S200*H200</f>
        <v>4.2649999999999997</v>
      </c>
      <c r="AR200" s="143" t="s">
        <v>162</v>
      </c>
      <c r="AT200" s="143" t="s">
        <v>157</v>
      </c>
      <c r="AU200" s="143" t="s">
        <v>84</v>
      </c>
      <c r="AY200" s="16" t="s">
        <v>154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82</v>
      </c>
      <c r="BK200" s="144">
        <f>ROUND(I200*H200,2)</f>
        <v>0</v>
      </c>
      <c r="BL200" s="16" t="s">
        <v>162</v>
      </c>
      <c r="BM200" s="143" t="s">
        <v>266</v>
      </c>
    </row>
    <row r="201" spans="2:65" s="1" customFormat="1" ht="19.5">
      <c r="B201" s="31"/>
      <c r="D201" s="145" t="s">
        <v>164</v>
      </c>
      <c r="F201" s="146" t="s">
        <v>267</v>
      </c>
      <c r="I201" s="147"/>
      <c r="L201" s="31"/>
      <c r="M201" s="148"/>
      <c r="T201" s="55"/>
      <c r="AT201" s="16" t="s">
        <v>164</v>
      </c>
      <c r="AU201" s="16" t="s">
        <v>84</v>
      </c>
    </row>
    <row r="202" spans="2:65" s="12" customFormat="1">
      <c r="B202" s="149"/>
      <c r="D202" s="145" t="s">
        <v>166</v>
      </c>
      <c r="E202" s="150" t="s">
        <v>1</v>
      </c>
      <c r="F202" s="151" t="s">
        <v>268</v>
      </c>
      <c r="H202" s="150" t="s">
        <v>1</v>
      </c>
      <c r="I202" s="152"/>
      <c r="L202" s="149"/>
      <c r="M202" s="153"/>
      <c r="T202" s="154"/>
      <c r="AT202" s="150" t="s">
        <v>166</v>
      </c>
      <c r="AU202" s="150" t="s">
        <v>84</v>
      </c>
      <c r="AV202" s="12" t="s">
        <v>82</v>
      </c>
      <c r="AW202" s="12" t="s">
        <v>31</v>
      </c>
      <c r="AX202" s="12" t="s">
        <v>74</v>
      </c>
      <c r="AY202" s="150" t="s">
        <v>154</v>
      </c>
    </row>
    <row r="203" spans="2:65" s="13" customFormat="1">
      <c r="B203" s="155"/>
      <c r="D203" s="145" t="s">
        <v>166</v>
      </c>
      <c r="E203" s="156" t="s">
        <v>108</v>
      </c>
      <c r="F203" s="157" t="s">
        <v>269</v>
      </c>
      <c r="H203" s="158">
        <v>85.3</v>
      </c>
      <c r="I203" s="159"/>
      <c r="L203" s="155"/>
      <c r="M203" s="160"/>
      <c r="T203" s="161"/>
      <c r="AT203" s="156" t="s">
        <v>166</v>
      </c>
      <c r="AU203" s="156" t="s">
        <v>84</v>
      </c>
      <c r="AV203" s="13" t="s">
        <v>84</v>
      </c>
      <c r="AW203" s="13" t="s">
        <v>31</v>
      </c>
      <c r="AX203" s="13" t="s">
        <v>74</v>
      </c>
      <c r="AY203" s="156" t="s">
        <v>154</v>
      </c>
    </row>
    <row r="204" spans="2:65" s="14" customFormat="1">
      <c r="B204" s="162"/>
      <c r="D204" s="145" t="s">
        <v>166</v>
      </c>
      <c r="E204" s="163" t="s">
        <v>1</v>
      </c>
      <c r="F204" s="164" t="s">
        <v>224</v>
      </c>
      <c r="H204" s="165">
        <v>85.3</v>
      </c>
      <c r="I204" s="166"/>
      <c r="L204" s="162"/>
      <c r="M204" s="167"/>
      <c r="T204" s="168"/>
      <c r="AT204" s="163" t="s">
        <v>166</v>
      </c>
      <c r="AU204" s="163" t="s">
        <v>84</v>
      </c>
      <c r="AV204" s="14" t="s">
        <v>162</v>
      </c>
      <c r="AW204" s="14" t="s">
        <v>31</v>
      </c>
      <c r="AX204" s="14" t="s">
        <v>82</v>
      </c>
      <c r="AY204" s="163" t="s">
        <v>154</v>
      </c>
    </row>
    <row r="205" spans="2:65" s="1" customFormat="1" ht="37.9" customHeight="1">
      <c r="B205" s="31"/>
      <c r="C205" s="132" t="s">
        <v>270</v>
      </c>
      <c r="D205" s="132" t="s">
        <v>157</v>
      </c>
      <c r="E205" s="133" t="s">
        <v>271</v>
      </c>
      <c r="F205" s="134" t="s">
        <v>272</v>
      </c>
      <c r="G205" s="135" t="s">
        <v>160</v>
      </c>
      <c r="H205" s="136">
        <v>167.459</v>
      </c>
      <c r="I205" s="137"/>
      <c r="J205" s="138">
        <f>ROUND(I205*H205,2)</f>
        <v>0</v>
      </c>
      <c r="K205" s="134" t="s">
        <v>161</v>
      </c>
      <c r="L205" s="31"/>
      <c r="M205" s="139" t="s">
        <v>1</v>
      </c>
      <c r="N205" s="140" t="s">
        <v>39</v>
      </c>
      <c r="P205" s="141">
        <f>O205*H205</f>
        <v>0</v>
      </c>
      <c r="Q205" s="141">
        <v>0</v>
      </c>
      <c r="R205" s="141">
        <f>Q205*H205</f>
        <v>0</v>
      </c>
      <c r="S205" s="141">
        <v>4.5999999999999999E-2</v>
      </c>
      <c r="T205" s="142">
        <f>S205*H205</f>
        <v>7.7031140000000002</v>
      </c>
      <c r="AR205" s="143" t="s">
        <v>162</v>
      </c>
      <c r="AT205" s="143" t="s">
        <v>157</v>
      </c>
      <c r="AU205" s="143" t="s">
        <v>84</v>
      </c>
      <c r="AY205" s="16" t="s">
        <v>154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82</v>
      </c>
      <c r="BK205" s="144">
        <f>ROUND(I205*H205,2)</f>
        <v>0</v>
      </c>
      <c r="BL205" s="16" t="s">
        <v>162</v>
      </c>
      <c r="BM205" s="143" t="s">
        <v>273</v>
      </c>
    </row>
    <row r="206" spans="2:65" s="1" customFormat="1" ht="29.25">
      <c r="B206" s="31"/>
      <c r="D206" s="145" t="s">
        <v>164</v>
      </c>
      <c r="F206" s="146" t="s">
        <v>274</v>
      </c>
      <c r="I206" s="147"/>
      <c r="L206" s="31"/>
      <c r="M206" s="148"/>
      <c r="T206" s="55"/>
      <c r="AT206" s="16" t="s">
        <v>164</v>
      </c>
      <c r="AU206" s="16" t="s">
        <v>84</v>
      </c>
    </row>
    <row r="207" spans="2:65" s="12" customFormat="1">
      <c r="B207" s="149"/>
      <c r="D207" s="145" t="s">
        <v>166</v>
      </c>
      <c r="E207" s="150" t="s">
        <v>1</v>
      </c>
      <c r="F207" s="151" t="s">
        <v>268</v>
      </c>
      <c r="H207" s="150" t="s">
        <v>1</v>
      </c>
      <c r="I207" s="152"/>
      <c r="L207" s="149"/>
      <c r="M207" s="153"/>
      <c r="T207" s="154"/>
      <c r="AT207" s="150" t="s">
        <v>166</v>
      </c>
      <c r="AU207" s="150" t="s">
        <v>84</v>
      </c>
      <c r="AV207" s="12" t="s">
        <v>82</v>
      </c>
      <c r="AW207" s="12" t="s">
        <v>31</v>
      </c>
      <c r="AX207" s="12" t="s">
        <v>74</v>
      </c>
      <c r="AY207" s="150" t="s">
        <v>154</v>
      </c>
    </row>
    <row r="208" spans="2:65" s="13" customFormat="1" ht="22.5">
      <c r="B208" s="155"/>
      <c r="D208" s="145" t="s">
        <v>166</v>
      </c>
      <c r="E208" s="156" t="s">
        <v>105</v>
      </c>
      <c r="F208" s="157" t="s">
        <v>275</v>
      </c>
      <c r="H208" s="158">
        <v>151.619</v>
      </c>
      <c r="I208" s="159"/>
      <c r="L208" s="155"/>
      <c r="M208" s="160"/>
      <c r="T208" s="161"/>
      <c r="AT208" s="156" t="s">
        <v>166</v>
      </c>
      <c r="AU208" s="156" t="s">
        <v>84</v>
      </c>
      <c r="AV208" s="13" t="s">
        <v>84</v>
      </c>
      <c r="AW208" s="13" t="s">
        <v>31</v>
      </c>
      <c r="AX208" s="13" t="s">
        <v>74</v>
      </c>
      <c r="AY208" s="156" t="s">
        <v>154</v>
      </c>
    </row>
    <row r="209" spans="2:65" s="13" customFormat="1">
      <c r="B209" s="155"/>
      <c r="D209" s="145" t="s">
        <v>166</v>
      </c>
      <c r="E209" s="156" t="s">
        <v>109</v>
      </c>
      <c r="F209" s="157" t="s">
        <v>276</v>
      </c>
      <c r="H209" s="158">
        <v>15.84</v>
      </c>
      <c r="I209" s="159"/>
      <c r="L209" s="155"/>
      <c r="M209" s="160"/>
      <c r="T209" s="161"/>
      <c r="AT209" s="156" t="s">
        <v>166</v>
      </c>
      <c r="AU209" s="156" t="s">
        <v>84</v>
      </c>
      <c r="AV209" s="13" t="s">
        <v>84</v>
      </c>
      <c r="AW209" s="13" t="s">
        <v>31</v>
      </c>
      <c r="AX209" s="13" t="s">
        <v>74</v>
      </c>
      <c r="AY209" s="156" t="s">
        <v>154</v>
      </c>
    </row>
    <row r="210" spans="2:65" s="14" customFormat="1">
      <c r="B210" s="162"/>
      <c r="D210" s="145" t="s">
        <v>166</v>
      </c>
      <c r="E210" s="163" t="s">
        <v>1</v>
      </c>
      <c r="F210" s="164" t="s">
        <v>224</v>
      </c>
      <c r="H210" s="165">
        <v>167.459</v>
      </c>
      <c r="I210" s="166"/>
      <c r="L210" s="162"/>
      <c r="M210" s="167"/>
      <c r="T210" s="168"/>
      <c r="AT210" s="163" t="s">
        <v>166</v>
      </c>
      <c r="AU210" s="163" t="s">
        <v>84</v>
      </c>
      <c r="AV210" s="14" t="s">
        <v>162</v>
      </c>
      <c r="AW210" s="14" t="s">
        <v>31</v>
      </c>
      <c r="AX210" s="14" t="s">
        <v>82</v>
      </c>
      <c r="AY210" s="163" t="s">
        <v>154</v>
      </c>
    </row>
    <row r="211" spans="2:65" s="1" customFormat="1" ht="24.2" customHeight="1">
      <c r="B211" s="31"/>
      <c r="C211" s="132" t="s">
        <v>7</v>
      </c>
      <c r="D211" s="132" t="s">
        <v>157</v>
      </c>
      <c r="E211" s="133" t="s">
        <v>277</v>
      </c>
      <c r="F211" s="134" t="s">
        <v>278</v>
      </c>
      <c r="G211" s="135" t="s">
        <v>234</v>
      </c>
      <c r="H211" s="136">
        <v>1</v>
      </c>
      <c r="I211" s="137"/>
      <c r="J211" s="138">
        <f>ROUND(I211*H211,2)</f>
        <v>0</v>
      </c>
      <c r="K211" s="134" t="s">
        <v>1</v>
      </c>
      <c r="L211" s="31"/>
      <c r="M211" s="139" t="s">
        <v>1</v>
      </c>
      <c r="N211" s="140" t="s">
        <v>39</v>
      </c>
      <c r="P211" s="141">
        <f>O211*H211</f>
        <v>0</v>
      </c>
      <c r="Q211" s="141">
        <v>0</v>
      </c>
      <c r="R211" s="141">
        <f>Q211*H211</f>
        <v>0</v>
      </c>
      <c r="S211" s="141">
        <v>0.3</v>
      </c>
      <c r="T211" s="142">
        <f>S211*H211</f>
        <v>0.3</v>
      </c>
      <c r="AR211" s="143" t="s">
        <v>162</v>
      </c>
      <c r="AT211" s="143" t="s">
        <v>157</v>
      </c>
      <c r="AU211" s="143" t="s">
        <v>84</v>
      </c>
      <c r="AY211" s="16" t="s">
        <v>154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6" t="s">
        <v>82</v>
      </c>
      <c r="BK211" s="144">
        <f>ROUND(I211*H211,2)</f>
        <v>0</v>
      </c>
      <c r="BL211" s="16" t="s">
        <v>162</v>
      </c>
      <c r="BM211" s="143" t="s">
        <v>279</v>
      </c>
    </row>
    <row r="212" spans="2:65" s="1" customFormat="1">
      <c r="B212" s="31"/>
      <c r="D212" s="145" t="s">
        <v>164</v>
      </c>
      <c r="F212" s="146" t="s">
        <v>278</v>
      </c>
      <c r="I212" s="147"/>
      <c r="L212" s="31"/>
      <c r="M212" s="148"/>
      <c r="T212" s="55"/>
      <c r="AT212" s="16" t="s">
        <v>164</v>
      </c>
      <c r="AU212" s="16" t="s">
        <v>84</v>
      </c>
    </row>
    <row r="213" spans="2:65" s="12" customFormat="1">
      <c r="B213" s="149"/>
      <c r="D213" s="145" t="s">
        <v>166</v>
      </c>
      <c r="E213" s="150" t="s">
        <v>1</v>
      </c>
      <c r="F213" s="151" t="s">
        <v>268</v>
      </c>
      <c r="H213" s="150" t="s">
        <v>1</v>
      </c>
      <c r="I213" s="152"/>
      <c r="L213" s="149"/>
      <c r="M213" s="153"/>
      <c r="T213" s="154"/>
      <c r="AT213" s="150" t="s">
        <v>166</v>
      </c>
      <c r="AU213" s="150" t="s">
        <v>84</v>
      </c>
      <c r="AV213" s="12" t="s">
        <v>82</v>
      </c>
      <c r="AW213" s="12" t="s">
        <v>31</v>
      </c>
      <c r="AX213" s="12" t="s">
        <v>74</v>
      </c>
      <c r="AY213" s="150" t="s">
        <v>154</v>
      </c>
    </row>
    <row r="214" spans="2:65" s="13" customFormat="1">
      <c r="B214" s="155"/>
      <c r="D214" s="145" t="s">
        <v>166</v>
      </c>
      <c r="E214" s="156" t="s">
        <v>1</v>
      </c>
      <c r="F214" s="157" t="s">
        <v>280</v>
      </c>
      <c r="H214" s="158">
        <v>1</v>
      </c>
      <c r="I214" s="159"/>
      <c r="L214" s="155"/>
      <c r="M214" s="160"/>
      <c r="T214" s="161"/>
      <c r="AT214" s="156" t="s">
        <v>166</v>
      </c>
      <c r="AU214" s="156" t="s">
        <v>84</v>
      </c>
      <c r="AV214" s="13" t="s">
        <v>84</v>
      </c>
      <c r="AW214" s="13" t="s">
        <v>31</v>
      </c>
      <c r="AX214" s="13" t="s">
        <v>74</v>
      </c>
      <c r="AY214" s="156" t="s">
        <v>154</v>
      </c>
    </row>
    <row r="215" spans="2:65" s="14" customFormat="1">
      <c r="B215" s="162"/>
      <c r="D215" s="145" t="s">
        <v>166</v>
      </c>
      <c r="E215" s="163" t="s">
        <v>1</v>
      </c>
      <c r="F215" s="164" t="s">
        <v>224</v>
      </c>
      <c r="H215" s="165">
        <v>1</v>
      </c>
      <c r="I215" s="166"/>
      <c r="L215" s="162"/>
      <c r="M215" s="167"/>
      <c r="T215" s="168"/>
      <c r="AT215" s="163" t="s">
        <v>166</v>
      </c>
      <c r="AU215" s="163" t="s">
        <v>84</v>
      </c>
      <c r="AV215" s="14" t="s">
        <v>162</v>
      </c>
      <c r="AW215" s="14" t="s">
        <v>31</v>
      </c>
      <c r="AX215" s="14" t="s">
        <v>82</v>
      </c>
      <c r="AY215" s="163" t="s">
        <v>154</v>
      </c>
    </row>
    <row r="216" spans="2:65" s="11" customFormat="1" ht="22.9" customHeight="1">
      <c r="B216" s="120"/>
      <c r="D216" s="121" t="s">
        <v>73</v>
      </c>
      <c r="E216" s="130" t="s">
        <v>281</v>
      </c>
      <c r="F216" s="130" t="s">
        <v>282</v>
      </c>
      <c r="I216" s="123"/>
      <c r="J216" s="131">
        <f>BK216</f>
        <v>0</v>
      </c>
      <c r="L216" s="120"/>
      <c r="M216" s="125"/>
      <c r="P216" s="126">
        <f>SUM(P217:P225)</f>
        <v>0</v>
      </c>
      <c r="R216" s="126">
        <f>SUM(R217:R225)</f>
        <v>0</v>
      </c>
      <c r="T216" s="127">
        <f>SUM(T217:T225)</f>
        <v>0</v>
      </c>
      <c r="AR216" s="121" t="s">
        <v>82</v>
      </c>
      <c r="AT216" s="128" t="s">
        <v>73</v>
      </c>
      <c r="AU216" s="128" t="s">
        <v>82</v>
      </c>
      <c r="AY216" s="121" t="s">
        <v>154</v>
      </c>
      <c r="BK216" s="129">
        <f>SUM(BK217:BK225)</f>
        <v>0</v>
      </c>
    </row>
    <row r="217" spans="2:65" s="1" customFormat="1" ht="24.2" customHeight="1">
      <c r="B217" s="31"/>
      <c r="C217" s="132" t="s">
        <v>283</v>
      </c>
      <c r="D217" s="132" t="s">
        <v>157</v>
      </c>
      <c r="E217" s="133" t="s">
        <v>284</v>
      </c>
      <c r="F217" s="134" t="s">
        <v>285</v>
      </c>
      <c r="G217" s="135" t="s">
        <v>286</v>
      </c>
      <c r="H217" s="136">
        <v>17.329999999999998</v>
      </c>
      <c r="I217" s="137"/>
      <c r="J217" s="138">
        <f>ROUND(I217*H217,2)</f>
        <v>0</v>
      </c>
      <c r="K217" s="134" t="s">
        <v>161</v>
      </c>
      <c r="L217" s="31"/>
      <c r="M217" s="139" t="s">
        <v>1</v>
      </c>
      <c r="N217" s="140" t="s">
        <v>39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162</v>
      </c>
      <c r="AT217" s="143" t="s">
        <v>157</v>
      </c>
      <c r="AU217" s="143" t="s">
        <v>84</v>
      </c>
      <c r="AY217" s="16" t="s">
        <v>154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6" t="s">
        <v>82</v>
      </c>
      <c r="BK217" s="144">
        <f>ROUND(I217*H217,2)</f>
        <v>0</v>
      </c>
      <c r="BL217" s="16" t="s">
        <v>162</v>
      </c>
      <c r="BM217" s="143" t="s">
        <v>287</v>
      </c>
    </row>
    <row r="218" spans="2:65" s="1" customFormat="1" ht="19.5">
      <c r="B218" s="31"/>
      <c r="D218" s="145" t="s">
        <v>164</v>
      </c>
      <c r="F218" s="146" t="s">
        <v>288</v>
      </c>
      <c r="I218" s="147"/>
      <c r="L218" s="31"/>
      <c r="M218" s="148"/>
      <c r="T218" s="55"/>
      <c r="AT218" s="16" t="s">
        <v>164</v>
      </c>
      <c r="AU218" s="16" t="s">
        <v>84</v>
      </c>
    </row>
    <row r="219" spans="2:65" s="1" customFormat="1" ht="24.2" customHeight="1">
      <c r="B219" s="31"/>
      <c r="C219" s="132" t="s">
        <v>289</v>
      </c>
      <c r="D219" s="132" t="s">
        <v>157</v>
      </c>
      <c r="E219" s="133" t="s">
        <v>290</v>
      </c>
      <c r="F219" s="134" t="s">
        <v>291</v>
      </c>
      <c r="G219" s="135" t="s">
        <v>286</v>
      </c>
      <c r="H219" s="136">
        <v>17.329999999999998</v>
      </c>
      <c r="I219" s="137"/>
      <c r="J219" s="138">
        <f>ROUND(I219*H219,2)</f>
        <v>0</v>
      </c>
      <c r="K219" s="134" t="s">
        <v>161</v>
      </c>
      <c r="L219" s="31"/>
      <c r="M219" s="139" t="s">
        <v>1</v>
      </c>
      <c r="N219" s="140" t="s">
        <v>39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162</v>
      </c>
      <c r="AT219" s="143" t="s">
        <v>157</v>
      </c>
      <c r="AU219" s="143" t="s">
        <v>84</v>
      </c>
      <c r="AY219" s="16" t="s">
        <v>154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82</v>
      </c>
      <c r="BK219" s="144">
        <f>ROUND(I219*H219,2)</f>
        <v>0</v>
      </c>
      <c r="BL219" s="16" t="s">
        <v>162</v>
      </c>
      <c r="BM219" s="143" t="s">
        <v>292</v>
      </c>
    </row>
    <row r="220" spans="2:65" s="1" customFormat="1" ht="19.5">
      <c r="B220" s="31"/>
      <c r="D220" s="145" t="s">
        <v>164</v>
      </c>
      <c r="F220" s="146" t="s">
        <v>293</v>
      </c>
      <c r="I220" s="147"/>
      <c r="L220" s="31"/>
      <c r="M220" s="148"/>
      <c r="T220" s="55"/>
      <c r="AT220" s="16" t="s">
        <v>164</v>
      </c>
      <c r="AU220" s="16" t="s">
        <v>84</v>
      </c>
    </row>
    <row r="221" spans="2:65" s="1" customFormat="1" ht="24.2" customHeight="1">
      <c r="B221" s="31"/>
      <c r="C221" s="132" t="s">
        <v>294</v>
      </c>
      <c r="D221" s="132" t="s">
        <v>157</v>
      </c>
      <c r="E221" s="133" t="s">
        <v>295</v>
      </c>
      <c r="F221" s="134" t="s">
        <v>296</v>
      </c>
      <c r="G221" s="135" t="s">
        <v>286</v>
      </c>
      <c r="H221" s="136">
        <v>329.27</v>
      </c>
      <c r="I221" s="137"/>
      <c r="J221" s="138">
        <f>ROUND(I221*H221,2)</f>
        <v>0</v>
      </c>
      <c r="K221" s="134" t="s">
        <v>161</v>
      </c>
      <c r="L221" s="31"/>
      <c r="M221" s="139" t="s">
        <v>1</v>
      </c>
      <c r="N221" s="140" t="s">
        <v>39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162</v>
      </c>
      <c r="AT221" s="143" t="s">
        <v>157</v>
      </c>
      <c r="AU221" s="143" t="s">
        <v>84</v>
      </c>
      <c r="AY221" s="16" t="s">
        <v>154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6" t="s">
        <v>82</v>
      </c>
      <c r="BK221" s="144">
        <f>ROUND(I221*H221,2)</f>
        <v>0</v>
      </c>
      <c r="BL221" s="16" t="s">
        <v>162</v>
      </c>
      <c r="BM221" s="143" t="s">
        <v>297</v>
      </c>
    </row>
    <row r="222" spans="2:65" s="1" customFormat="1" ht="29.25">
      <c r="B222" s="31"/>
      <c r="D222" s="145" t="s">
        <v>164</v>
      </c>
      <c r="F222" s="146" t="s">
        <v>298</v>
      </c>
      <c r="I222" s="147"/>
      <c r="L222" s="31"/>
      <c r="M222" s="148"/>
      <c r="T222" s="55"/>
      <c r="AT222" s="16" t="s">
        <v>164</v>
      </c>
      <c r="AU222" s="16" t="s">
        <v>84</v>
      </c>
    </row>
    <row r="223" spans="2:65" s="13" customFormat="1">
      <c r="B223" s="155"/>
      <c r="D223" s="145" t="s">
        <v>166</v>
      </c>
      <c r="F223" s="157" t="s">
        <v>299</v>
      </c>
      <c r="H223" s="158">
        <v>329.27</v>
      </c>
      <c r="I223" s="159"/>
      <c r="L223" s="155"/>
      <c r="M223" s="160"/>
      <c r="T223" s="161"/>
      <c r="AT223" s="156" t="s">
        <v>166</v>
      </c>
      <c r="AU223" s="156" t="s">
        <v>84</v>
      </c>
      <c r="AV223" s="13" t="s">
        <v>84</v>
      </c>
      <c r="AW223" s="13" t="s">
        <v>4</v>
      </c>
      <c r="AX223" s="13" t="s">
        <v>82</v>
      </c>
      <c r="AY223" s="156" t="s">
        <v>154</v>
      </c>
    </row>
    <row r="224" spans="2:65" s="1" customFormat="1" ht="33" customHeight="1">
      <c r="B224" s="31"/>
      <c r="C224" s="132" t="s">
        <v>300</v>
      </c>
      <c r="D224" s="132" t="s">
        <v>157</v>
      </c>
      <c r="E224" s="133" t="s">
        <v>301</v>
      </c>
      <c r="F224" s="134" t="s">
        <v>302</v>
      </c>
      <c r="G224" s="135" t="s">
        <v>286</v>
      </c>
      <c r="H224" s="136">
        <v>17.329999999999998</v>
      </c>
      <c r="I224" s="137"/>
      <c r="J224" s="138">
        <f>ROUND(I224*H224,2)</f>
        <v>0</v>
      </c>
      <c r="K224" s="134" t="s">
        <v>161</v>
      </c>
      <c r="L224" s="31"/>
      <c r="M224" s="139" t="s">
        <v>1</v>
      </c>
      <c r="N224" s="140" t="s">
        <v>39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162</v>
      </c>
      <c r="AT224" s="143" t="s">
        <v>157</v>
      </c>
      <c r="AU224" s="143" t="s">
        <v>84</v>
      </c>
      <c r="AY224" s="16" t="s">
        <v>154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82</v>
      </c>
      <c r="BK224" s="144">
        <f>ROUND(I224*H224,2)</f>
        <v>0</v>
      </c>
      <c r="BL224" s="16" t="s">
        <v>162</v>
      </c>
      <c r="BM224" s="143" t="s">
        <v>303</v>
      </c>
    </row>
    <row r="225" spans="2:65" s="1" customFormat="1" ht="29.25">
      <c r="B225" s="31"/>
      <c r="D225" s="145" t="s">
        <v>164</v>
      </c>
      <c r="F225" s="146" t="s">
        <v>304</v>
      </c>
      <c r="I225" s="147"/>
      <c r="L225" s="31"/>
      <c r="M225" s="148"/>
      <c r="T225" s="55"/>
      <c r="AT225" s="16" t="s">
        <v>164</v>
      </c>
      <c r="AU225" s="16" t="s">
        <v>84</v>
      </c>
    </row>
    <row r="226" spans="2:65" s="11" customFormat="1" ht="22.9" customHeight="1">
      <c r="B226" s="120"/>
      <c r="D226" s="121" t="s">
        <v>73</v>
      </c>
      <c r="E226" s="130" t="s">
        <v>305</v>
      </c>
      <c r="F226" s="130" t="s">
        <v>306</v>
      </c>
      <c r="I226" s="123"/>
      <c r="J226" s="131">
        <f>BK226</f>
        <v>0</v>
      </c>
      <c r="L226" s="120"/>
      <c r="M226" s="125"/>
      <c r="P226" s="126">
        <f>SUM(P227:P228)</f>
        <v>0</v>
      </c>
      <c r="R226" s="126">
        <f>SUM(R227:R228)</f>
        <v>0</v>
      </c>
      <c r="T226" s="127">
        <f>SUM(T227:T228)</f>
        <v>0</v>
      </c>
      <c r="AR226" s="121" t="s">
        <v>82</v>
      </c>
      <c r="AT226" s="128" t="s">
        <v>73</v>
      </c>
      <c r="AU226" s="128" t="s">
        <v>82</v>
      </c>
      <c r="AY226" s="121" t="s">
        <v>154</v>
      </c>
      <c r="BK226" s="129">
        <f>SUM(BK227:BK228)</f>
        <v>0</v>
      </c>
    </row>
    <row r="227" spans="2:65" s="1" customFormat="1" ht="16.5" customHeight="1">
      <c r="B227" s="31"/>
      <c r="C227" s="132" t="s">
        <v>307</v>
      </c>
      <c r="D227" s="132" t="s">
        <v>157</v>
      </c>
      <c r="E227" s="133" t="s">
        <v>308</v>
      </c>
      <c r="F227" s="134" t="s">
        <v>309</v>
      </c>
      <c r="G227" s="135" t="s">
        <v>286</v>
      </c>
      <c r="H227" s="136">
        <v>16.521999999999998</v>
      </c>
      <c r="I227" s="137"/>
      <c r="J227" s="138">
        <f>ROUND(I227*H227,2)</f>
        <v>0</v>
      </c>
      <c r="K227" s="134" t="s">
        <v>161</v>
      </c>
      <c r="L227" s="31"/>
      <c r="M227" s="139" t="s">
        <v>1</v>
      </c>
      <c r="N227" s="140" t="s">
        <v>39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162</v>
      </c>
      <c r="AT227" s="143" t="s">
        <v>157</v>
      </c>
      <c r="AU227" s="143" t="s">
        <v>84</v>
      </c>
      <c r="AY227" s="16" t="s">
        <v>154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6" t="s">
        <v>82</v>
      </c>
      <c r="BK227" s="144">
        <f>ROUND(I227*H227,2)</f>
        <v>0</v>
      </c>
      <c r="BL227" s="16" t="s">
        <v>162</v>
      </c>
      <c r="BM227" s="143" t="s">
        <v>310</v>
      </c>
    </row>
    <row r="228" spans="2:65" s="1" customFormat="1" ht="29.25">
      <c r="B228" s="31"/>
      <c r="D228" s="145" t="s">
        <v>164</v>
      </c>
      <c r="F228" s="146" t="s">
        <v>311</v>
      </c>
      <c r="I228" s="147"/>
      <c r="L228" s="31"/>
      <c r="M228" s="148"/>
      <c r="T228" s="55"/>
      <c r="AT228" s="16" t="s">
        <v>164</v>
      </c>
      <c r="AU228" s="16" t="s">
        <v>84</v>
      </c>
    </row>
    <row r="229" spans="2:65" s="11" customFormat="1" ht="25.9" customHeight="1">
      <c r="B229" s="120"/>
      <c r="D229" s="121" t="s">
        <v>73</v>
      </c>
      <c r="E229" s="122" t="s">
        <v>312</v>
      </c>
      <c r="F229" s="122" t="s">
        <v>313</v>
      </c>
      <c r="I229" s="123"/>
      <c r="J229" s="124">
        <f>BK229</f>
        <v>0</v>
      </c>
      <c r="L229" s="120"/>
      <c r="M229" s="125"/>
      <c r="P229" s="126">
        <f>P230+P238+P243+P246+P291+P318</f>
        <v>0</v>
      </c>
      <c r="R229" s="126">
        <f>R230+R238+R243+R246+R291+R318</f>
        <v>1.0691220099999998</v>
      </c>
      <c r="T229" s="127">
        <f>T230+T238+T243+T246+T291+T318</f>
        <v>4.0515694999999994</v>
      </c>
      <c r="AR229" s="121" t="s">
        <v>84</v>
      </c>
      <c r="AT229" s="128" t="s">
        <v>73</v>
      </c>
      <c r="AU229" s="128" t="s">
        <v>74</v>
      </c>
      <c r="AY229" s="121" t="s">
        <v>154</v>
      </c>
      <c r="BK229" s="129">
        <f>BK230+BK238+BK243+BK246+BK291+BK318</f>
        <v>0</v>
      </c>
    </row>
    <row r="230" spans="2:65" s="11" customFormat="1" ht="22.9" customHeight="1">
      <c r="B230" s="120"/>
      <c r="D230" s="121" t="s">
        <v>73</v>
      </c>
      <c r="E230" s="130" t="s">
        <v>314</v>
      </c>
      <c r="F230" s="130" t="s">
        <v>315</v>
      </c>
      <c r="I230" s="123"/>
      <c r="J230" s="131">
        <f>BK230</f>
        <v>0</v>
      </c>
      <c r="L230" s="120"/>
      <c r="M230" s="125"/>
      <c r="P230" s="126">
        <f>SUM(P231:P237)</f>
        <v>0</v>
      </c>
      <c r="R230" s="126">
        <f>SUM(R231:R237)</f>
        <v>6.7200000000000003E-3</v>
      </c>
      <c r="T230" s="127">
        <f>SUM(T231:T237)</f>
        <v>0</v>
      </c>
      <c r="AR230" s="121" t="s">
        <v>84</v>
      </c>
      <c r="AT230" s="128" t="s">
        <v>73</v>
      </c>
      <c r="AU230" s="128" t="s">
        <v>82</v>
      </c>
      <c r="AY230" s="121" t="s">
        <v>154</v>
      </c>
      <c r="BK230" s="129">
        <f>SUM(BK231:BK237)</f>
        <v>0</v>
      </c>
    </row>
    <row r="231" spans="2:65" s="1" customFormat="1" ht="37.9" customHeight="1">
      <c r="B231" s="31"/>
      <c r="C231" s="132" t="s">
        <v>316</v>
      </c>
      <c r="D231" s="132" t="s">
        <v>157</v>
      </c>
      <c r="E231" s="133" t="s">
        <v>317</v>
      </c>
      <c r="F231" s="134" t="s">
        <v>318</v>
      </c>
      <c r="G231" s="135" t="s">
        <v>160</v>
      </c>
      <c r="H231" s="136">
        <v>1.92</v>
      </c>
      <c r="I231" s="137"/>
      <c r="J231" s="138">
        <f>ROUND(I231*H231,2)</f>
        <v>0</v>
      </c>
      <c r="K231" s="134" t="s">
        <v>161</v>
      </c>
      <c r="L231" s="31"/>
      <c r="M231" s="139" t="s">
        <v>1</v>
      </c>
      <c r="N231" s="140" t="s">
        <v>39</v>
      </c>
      <c r="P231" s="141">
        <f>O231*H231</f>
        <v>0</v>
      </c>
      <c r="Q231" s="141">
        <v>3.5000000000000001E-3</v>
      </c>
      <c r="R231" s="141">
        <f>Q231*H231</f>
        <v>6.7200000000000003E-3</v>
      </c>
      <c r="S231" s="141">
        <v>0</v>
      </c>
      <c r="T231" s="142">
        <f>S231*H231</f>
        <v>0</v>
      </c>
      <c r="AR231" s="143" t="s">
        <v>245</v>
      </c>
      <c r="AT231" s="143" t="s">
        <v>157</v>
      </c>
      <c r="AU231" s="143" t="s">
        <v>84</v>
      </c>
      <c r="AY231" s="16" t="s">
        <v>154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6" t="s">
        <v>82</v>
      </c>
      <c r="BK231" s="144">
        <f>ROUND(I231*H231,2)</f>
        <v>0</v>
      </c>
      <c r="BL231" s="16" t="s">
        <v>245</v>
      </c>
      <c r="BM231" s="143" t="s">
        <v>319</v>
      </c>
    </row>
    <row r="232" spans="2:65" s="1" customFormat="1" ht="19.5">
      <c r="B232" s="31"/>
      <c r="D232" s="145" t="s">
        <v>164</v>
      </c>
      <c r="F232" s="146" t="s">
        <v>320</v>
      </c>
      <c r="I232" s="147"/>
      <c r="L232" s="31"/>
      <c r="M232" s="148"/>
      <c r="T232" s="55"/>
      <c r="AT232" s="16" t="s">
        <v>164</v>
      </c>
      <c r="AU232" s="16" t="s">
        <v>84</v>
      </c>
    </row>
    <row r="233" spans="2:65" s="13" customFormat="1">
      <c r="B233" s="155"/>
      <c r="D233" s="145" t="s">
        <v>166</v>
      </c>
      <c r="E233" s="156" t="s">
        <v>1</v>
      </c>
      <c r="F233" s="157" t="s">
        <v>116</v>
      </c>
      <c r="H233" s="158">
        <v>1.92</v>
      </c>
      <c r="I233" s="159"/>
      <c r="L233" s="155"/>
      <c r="M233" s="160"/>
      <c r="T233" s="161"/>
      <c r="AT233" s="156" t="s">
        <v>166</v>
      </c>
      <c r="AU233" s="156" t="s">
        <v>84</v>
      </c>
      <c r="AV233" s="13" t="s">
        <v>84</v>
      </c>
      <c r="AW233" s="13" t="s">
        <v>31</v>
      </c>
      <c r="AX233" s="13" t="s">
        <v>82</v>
      </c>
      <c r="AY233" s="156" t="s">
        <v>154</v>
      </c>
    </row>
    <row r="234" spans="2:65" s="1" customFormat="1" ht="24.2" customHeight="1">
      <c r="B234" s="31"/>
      <c r="C234" s="132" t="s">
        <v>321</v>
      </c>
      <c r="D234" s="132" t="s">
        <v>157</v>
      </c>
      <c r="E234" s="133" t="s">
        <v>322</v>
      </c>
      <c r="F234" s="134" t="s">
        <v>323</v>
      </c>
      <c r="G234" s="135" t="s">
        <v>286</v>
      </c>
      <c r="H234" s="136">
        <v>7.0000000000000001E-3</v>
      </c>
      <c r="I234" s="137"/>
      <c r="J234" s="138">
        <f>ROUND(I234*H234,2)</f>
        <v>0</v>
      </c>
      <c r="K234" s="134" t="s">
        <v>161</v>
      </c>
      <c r="L234" s="31"/>
      <c r="M234" s="139" t="s">
        <v>1</v>
      </c>
      <c r="N234" s="140" t="s">
        <v>39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245</v>
      </c>
      <c r="AT234" s="143" t="s">
        <v>157</v>
      </c>
      <c r="AU234" s="143" t="s">
        <v>84</v>
      </c>
      <c r="AY234" s="16" t="s">
        <v>154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82</v>
      </c>
      <c r="BK234" s="144">
        <f>ROUND(I234*H234,2)</f>
        <v>0</v>
      </c>
      <c r="BL234" s="16" t="s">
        <v>245</v>
      </c>
      <c r="BM234" s="143" t="s">
        <v>324</v>
      </c>
    </row>
    <row r="235" spans="2:65" s="1" customFormat="1" ht="29.25">
      <c r="B235" s="31"/>
      <c r="D235" s="145" t="s">
        <v>164</v>
      </c>
      <c r="F235" s="146" t="s">
        <v>325</v>
      </c>
      <c r="I235" s="147"/>
      <c r="L235" s="31"/>
      <c r="M235" s="148"/>
      <c r="T235" s="55"/>
      <c r="AT235" s="16" t="s">
        <v>164</v>
      </c>
      <c r="AU235" s="16" t="s">
        <v>84</v>
      </c>
    </row>
    <row r="236" spans="2:65" s="1" customFormat="1" ht="24.2" customHeight="1">
      <c r="B236" s="31"/>
      <c r="C236" s="132" t="s">
        <v>326</v>
      </c>
      <c r="D236" s="132" t="s">
        <v>157</v>
      </c>
      <c r="E236" s="133" t="s">
        <v>327</v>
      </c>
      <c r="F236" s="134" t="s">
        <v>328</v>
      </c>
      <c r="G236" s="135" t="s">
        <v>286</v>
      </c>
      <c r="H236" s="136">
        <v>7.0000000000000001E-3</v>
      </c>
      <c r="I236" s="137"/>
      <c r="J236" s="138">
        <f>ROUND(I236*H236,2)</f>
        <v>0</v>
      </c>
      <c r="K236" s="134" t="s">
        <v>161</v>
      </c>
      <c r="L236" s="31"/>
      <c r="M236" s="139" t="s">
        <v>1</v>
      </c>
      <c r="N236" s="140" t="s">
        <v>39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245</v>
      </c>
      <c r="AT236" s="143" t="s">
        <v>157</v>
      </c>
      <c r="AU236" s="143" t="s">
        <v>84</v>
      </c>
      <c r="AY236" s="16" t="s">
        <v>154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6" t="s">
        <v>82</v>
      </c>
      <c r="BK236" s="144">
        <f>ROUND(I236*H236,2)</f>
        <v>0</v>
      </c>
      <c r="BL236" s="16" t="s">
        <v>245</v>
      </c>
      <c r="BM236" s="143" t="s">
        <v>329</v>
      </c>
    </row>
    <row r="237" spans="2:65" s="1" customFormat="1" ht="29.25">
      <c r="B237" s="31"/>
      <c r="D237" s="145" t="s">
        <v>164</v>
      </c>
      <c r="F237" s="146" t="s">
        <v>330</v>
      </c>
      <c r="I237" s="147"/>
      <c r="L237" s="31"/>
      <c r="M237" s="148"/>
      <c r="T237" s="55"/>
      <c r="AT237" s="16" t="s">
        <v>164</v>
      </c>
      <c r="AU237" s="16" t="s">
        <v>84</v>
      </c>
    </row>
    <row r="238" spans="2:65" s="11" customFormat="1" ht="22.9" customHeight="1">
      <c r="B238" s="120"/>
      <c r="D238" s="121" t="s">
        <v>73</v>
      </c>
      <c r="E238" s="130" t="s">
        <v>331</v>
      </c>
      <c r="F238" s="130" t="s">
        <v>332</v>
      </c>
      <c r="I238" s="123"/>
      <c r="J238" s="131">
        <f>BK238</f>
        <v>0</v>
      </c>
      <c r="L238" s="120"/>
      <c r="M238" s="125"/>
      <c r="P238" s="126">
        <f>SUM(P239:P242)</f>
        <v>0</v>
      </c>
      <c r="R238" s="126">
        <f>SUM(R239:R242)</f>
        <v>0</v>
      </c>
      <c r="T238" s="127">
        <f>SUM(T239:T242)</f>
        <v>0</v>
      </c>
      <c r="AR238" s="121" t="s">
        <v>84</v>
      </c>
      <c r="AT238" s="128" t="s">
        <v>73</v>
      </c>
      <c r="AU238" s="128" t="s">
        <v>82</v>
      </c>
      <c r="AY238" s="121" t="s">
        <v>154</v>
      </c>
      <c r="BK238" s="129">
        <f>SUM(BK239:BK242)</f>
        <v>0</v>
      </c>
    </row>
    <row r="239" spans="2:65" s="1" customFormat="1" ht="21.75" customHeight="1">
      <c r="B239" s="31"/>
      <c r="C239" s="132" t="s">
        <v>333</v>
      </c>
      <c r="D239" s="132" t="s">
        <v>157</v>
      </c>
      <c r="E239" s="133" t="s">
        <v>334</v>
      </c>
      <c r="F239" s="134" t="s">
        <v>335</v>
      </c>
      <c r="G239" s="135" t="s">
        <v>213</v>
      </c>
      <c r="H239" s="136">
        <v>10.1</v>
      </c>
      <c r="I239" s="137"/>
      <c r="J239" s="138">
        <f>ROUND(I239*H239,2)</f>
        <v>0</v>
      </c>
      <c r="K239" s="134" t="s">
        <v>1</v>
      </c>
      <c r="L239" s="31"/>
      <c r="M239" s="139" t="s">
        <v>1</v>
      </c>
      <c r="N239" s="140" t="s">
        <v>39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245</v>
      </c>
      <c r="AT239" s="143" t="s">
        <v>157</v>
      </c>
      <c r="AU239" s="143" t="s">
        <v>84</v>
      </c>
      <c r="AY239" s="16" t="s">
        <v>154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6" t="s">
        <v>82</v>
      </c>
      <c r="BK239" s="144">
        <f>ROUND(I239*H239,2)</f>
        <v>0</v>
      </c>
      <c r="BL239" s="16" t="s">
        <v>245</v>
      </c>
      <c r="BM239" s="143" t="s">
        <v>336</v>
      </c>
    </row>
    <row r="240" spans="2:65" s="1" customFormat="1">
      <c r="B240" s="31"/>
      <c r="D240" s="145" t="s">
        <v>164</v>
      </c>
      <c r="F240" s="146" t="s">
        <v>335</v>
      </c>
      <c r="I240" s="147"/>
      <c r="L240" s="31"/>
      <c r="M240" s="148"/>
      <c r="T240" s="55"/>
      <c r="AT240" s="16" t="s">
        <v>164</v>
      </c>
      <c r="AU240" s="16" t="s">
        <v>84</v>
      </c>
    </row>
    <row r="241" spans="2:65" s="12" customFormat="1">
      <c r="B241" s="149"/>
      <c r="D241" s="145" t="s">
        <v>166</v>
      </c>
      <c r="E241" s="150" t="s">
        <v>1</v>
      </c>
      <c r="F241" s="151" t="s">
        <v>167</v>
      </c>
      <c r="H241" s="150" t="s">
        <v>1</v>
      </c>
      <c r="I241" s="152"/>
      <c r="L241" s="149"/>
      <c r="M241" s="153"/>
      <c r="T241" s="154"/>
      <c r="AT241" s="150" t="s">
        <v>166</v>
      </c>
      <c r="AU241" s="150" t="s">
        <v>84</v>
      </c>
      <c r="AV241" s="12" t="s">
        <v>82</v>
      </c>
      <c r="AW241" s="12" t="s">
        <v>31</v>
      </c>
      <c r="AX241" s="12" t="s">
        <v>74</v>
      </c>
      <c r="AY241" s="150" t="s">
        <v>154</v>
      </c>
    </row>
    <row r="242" spans="2:65" s="13" customFormat="1">
      <c r="B242" s="155"/>
      <c r="D242" s="145" t="s">
        <v>166</v>
      </c>
      <c r="E242" s="156" t="s">
        <v>1</v>
      </c>
      <c r="F242" s="157" t="s">
        <v>337</v>
      </c>
      <c r="H242" s="158">
        <v>10.1</v>
      </c>
      <c r="I242" s="159"/>
      <c r="L242" s="155"/>
      <c r="M242" s="160"/>
      <c r="T242" s="161"/>
      <c r="AT242" s="156" t="s">
        <v>166</v>
      </c>
      <c r="AU242" s="156" t="s">
        <v>84</v>
      </c>
      <c r="AV242" s="13" t="s">
        <v>84</v>
      </c>
      <c r="AW242" s="13" t="s">
        <v>31</v>
      </c>
      <c r="AX242" s="13" t="s">
        <v>82</v>
      </c>
      <c r="AY242" s="156" t="s">
        <v>154</v>
      </c>
    </row>
    <row r="243" spans="2:65" s="11" customFormat="1" ht="22.9" customHeight="1">
      <c r="B243" s="120"/>
      <c r="D243" s="121" t="s">
        <v>73</v>
      </c>
      <c r="E243" s="130" t="s">
        <v>338</v>
      </c>
      <c r="F243" s="130" t="s">
        <v>339</v>
      </c>
      <c r="I243" s="123"/>
      <c r="J243" s="131">
        <f>BK243</f>
        <v>0</v>
      </c>
      <c r="L243" s="120"/>
      <c r="M243" s="125"/>
      <c r="P243" s="126">
        <f>SUM(P244:P245)</f>
        <v>0</v>
      </c>
      <c r="R243" s="126">
        <f>SUM(R244:R245)</f>
        <v>0</v>
      </c>
      <c r="T243" s="127">
        <f>SUM(T244:T245)</f>
        <v>0</v>
      </c>
      <c r="AR243" s="121" t="s">
        <v>84</v>
      </c>
      <c r="AT243" s="128" t="s">
        <v>73</v>
      </c>
      <c r="AU243" s="128" t="s">
        <v>82</v>
      </c>
      <c r="AY243" s="121" t="s">
        <v>154</v>
      </c>
      <c r="BK243" s="129">
        <f>SUM(BK244:BK245)</f>
        <v>0</v>
      </c>
    </row>
    <row r="244" spans="2:65" s="1" customFormat="1" ht="24.2" customHeight="1">
      <c r="B244" s="31"/>
      <c r="C244" s="132" t="s">
        <v>340</v>
      </c>
      <c r="D244" s="132" t="s">
        <v>157</v>
      </c>
      <c r="E244" s="133" t="s">
        <v>341</v>
      </c>
      <c r="F244" s="134" t="s">
        <v>342</v>
      </c>
      <c r="G244" s="135" t="s">
        <v>253</v>
      </c>
      <c r="H244" s="136">
        <v>1</v>
      </c>
      <c r="I244" s="137"/>
      <c r="J244" s="138">
        <f>ROUND(I244*H244,2)</f>
        <v>0</v>
      </c>
      <c r="K244" s="134" t="s">
        <v>1</v>
      </c>
      <c r="L244" s="31"/>
      <c r="M244" s="139" t="s">
        <v>1</v>
      </c>
      <c r="N244" s="140" t="s">
        <v>39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245</v>
      </c>
      <c r="AT244" s="143" t="s">
        <v>157</v>
      </c>
      <c r="AU244" s="143" t="s">
        <v>84</v>
      </c>
      <c r="AY244" s="16" t="s">
        <v>154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6" t="s">
        <v>82</v>
      </c>
      <c r="BK244" s="144">
        <f>ROUND(I244*H244,2)</f>
        <v>0</v>
      </c>
      <c r="BL244" s="16" t="s">
        <v>245</v>
      </c>
      <c r="BM244" s="143" t="s">
        <v>343</v>
      </c>
    </row>
    <row r="245" spans="2:65" s="1" customFormat="1" ht="19.5">
      <c r="B245" s="31"/>
      <c r="D245" s="145" t="s">
        <v>164</v>
      </c>
      <c r="F245" s="146" t="s">
        <v>342</v>
      </c>
      <c r="I245" s="147"/>
      <c r="L245" s="31"/>
      <c r="M245" s="148"/>
      <c r="T245" s="55"/>
      <c r="AT245" s="16" t="s">
        <v>164</v>
      </c>
      <c r="AU245" s="16" t="s">
        <v>84</v>
      </c>
    </row>
    <row r="246" spans="2:65" s="11" customFormat="1" ht="22.9" customHeight="1">
      <c r="B246" s="120"/>
      <c r="D246" s="121" t="s">
        <v>73</v>
      </c>
      <c r="E246" s="130" t="s">
        <v>344</v>
      </c>
      <c r="F246" s="130" t="s">
        <v>345</v>
      </c>
      <c r="I246" s="123"/>
      <c r="J246" s="131">
        <f>BK246</f>
        <v>0</v>
      </c>
      <c r="L246" s="120"/>
      <c r="M246" s="125"/>
      <c r="P246" s="126">
        <f>SUM(P247:P290)</f>
        <v>0</v>
      </c>
      <c r="R246" s="126">
        <f>SUM(R247:R290)</f>
        <v>0.91440609999999989</v>
      </c>
      <c r="T246" s="127">
        <f>SUM(T247:T290)</f>
        <v>0.259293</v>
      </c>
      <c r="AR246" s="121" t="s">
        <v>84</v>
      </c>
      <c r="AT246" s="128" t="s">
        <v>73</v>
      </c>
      <c r="AU246" s="128" t="s">
        <v>82</v>
      </c>
      <c r="AY246" s="121" t="s">
        <v>154</v>
      </c>
      <c r="BK246" s="129">
        <f>SUM(BK247:BK290)</f>
        <v>0</v>
      </c>
    </row>
    <row r="247" spans="2:65" s="1" customFormat="1" ht="24.2" customHeight="1">
      <c r="B247" s="31"/>
      <c r="C247" s="132" t="s">
        <v>346</v>
      </c>
      <c r="D247" s="132" t="s">
        <v>157</v>
      </c>
      <c r="E247" s="133" t="s">
        <v>347</v>
      </c>
      <c r="F247" s="134" t="s">
        <v>348</v>
      </c>
      <c r="G247" s="135" t="s">
        <v>160</v>
      </c>
      <c r="H247" s="136">
        <v>85.3</v>
      </c>
      <c r="I247" s="137"/>
      <c r="J247" s="138">
        <f>ROUND(I247*H247,2)</f>
        <v>0</v>
      </c>
      <c r="K247" s="134" t="s">
        <v>161</v>
      </c>
      <c r="L247" s="31"/>
      <c r="M247" s="139" t="s">
        <v>1</v>
      </c>
      <c r="N247" s="140" t="s">
        <v>39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245</v>
      </c>
      <c r="AT247" s="143" t="s">
        <v>157</v>
      </c>
      <c r="AU247" s="143" t="s">
        <v>84</v>
      </c>
      <c r="AY247" s="16" t="s">
        <v>154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6" t="s">
        <v>82</v>
      </c>
      <c r="BK247" s="144">
        <f>ROUND(I247*H247,2)</f>
        <v>0</v>
      </c>
      <c r="BL247" s="16" t="s">
        <v>245</v>
      </c>
      <c r="BM247" s="143" t="s">
        <v>349</v>
      </c>
    </row>
    <row r="248" spans="2:65" s="1" customFormat="1" ht="19.5">
      <c r="B248" s="31"/>
      <c r="D248" s="145" t="s">
        <v>164</v>
      </c>
      <c r="F248" s="146" t="s">
        <v>350</v>
      </c>
      <c r="I248" s="147"/>
      <c r="L248" s="31"/>
      <c r="M248" s="148"/>
      <c r="T248" s="55"/>
      <c r="AT248" s="16" t="s">
        <v>164</v>
      </c>
      <c r="AU248" s="16" t="s">
        <v>84</v>
      </c>
    </row>
    <row r="249" spans="2:65" s="13" customFormat="1">
      <c r="B249" s="155"/>
      <c r="D249" s="145" t="s">
        <v>166</v>
      </c>
      <c r="E249" s="156" t="s">
        <v>1</v>
      </c>
      <c r="F249" s="157" t="s">
        <v>103</v>
      </c>
      <c r="H249" s="158">
        <v>85.3</v>
      </c>
      <c r="I249" s="159"/>
      <c r="L249" s="155"/>
      <c r="M249" s="160"/>
      <c r="T249" s="161"/>
      <c r="AT249" s="156" t="s">
        <v>166</v>
      </c>
      <c r="AU249" s="156" t="s">
        <v>84</v>
      </c>
      <c r="AV249" s="13" t="s">
        <v>84</v>
      </c>
      <c r="AW249" s="13" t="s">
        <v>31</v>
      </c>
      <c r="AX249" s="13" t="s">
        <v>82</v>
      </c>
      <c r="AY249" s="156" t="s">
        <v>154</v>
      </c>
    </row>
    <row r="250" spans="2:65" s="1" customFormat="1" ht="16.5" customHeight="1">
      <c r="B250" s="31"/>
      <c r="C250" s="132" t="s">
        <v>351</v>
      </c>
      <c r="D250" s="132" t="s">
        <v>157</v>
      </c>
      <c r="E250" s="133" t="s">
        <v>352</v>
      </c>
      <c r="F250" s="134" t="s">
        <v>353</v>
      </c>
      <c r="G250" s="135" t="s">
        <v>160</v>
      </c>
      <c r="H250" s="136">
        <v>170.6</v>
      </c>
      <c r="I250" s="137"/>
      <c r="J250" s="138">
        <f>ROUND(I250*H250,2)</f>
        <v>0</v>
      </c>
      <c r="K250" s="134" t="s">
        <v>161</v>
      </c>
      <c r="L250" s="31"/>
      <c r="M250" s="139" t="s">
        <v>1</v>
      </c>
      <c r="N250" s="140" t="s">
        <v>39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245</v>
      </c>
      <c r="AT250" s="143" t="s">
        <v>157</v>
      </c>
      <c r="AU250" s="143" t="s">
        <v>84</v>
      </c>
      <c r="AY250" s="16" t="s">
        <v>154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6" t="s">
        <v>82</v>
      </c>
      <c r="BK250" s="144">
        <f>ROUND(I250*H250,2)</f>
        <v>0</v>
      </c>
      <c r="BL250" s="16" t="s">
        <v>245</v>
      </c>
      <c r="BM250" s="143" t="s">
        <v>354</v>
      </c>
    </row>
    <row r="251" spans="2:65" s="1" customFormat="1">
      <c r="B251" s="31"/>
      <c r="D251" s="145" t="s">
        <v>164</v>
      </c>
      <c r="F251" s="146" t="s">
        <v>355</v>
      </c>
      <c r="I251" s="147"/>
      <c r="L251" s="31"/>
      <c r="M251" s="148"/>
      <c r="T251" s="55"/>
      <c r="AT251" s="16" t="s">
        <v>164</v>
      </c>
      <c r="AU251" s="16" t="s">
        <v>84</v>
      </c>
    </row>
    <row r="252" spans="2:65" s="12" customFormat="1">
      <c r="B252" s="149"/>
      <c r="D252" s="145" t="s">
        <v>166</v>
      </c>
      <c r="E252" s="150" t="s">
        <v>1</v>
      </c>
      <c r="F252" s="151" t="s">
        <v>268</v>
      </c>
      <c r="H252" s="150" t="s">
        <v>1</v>
      </c>
      <c r="I252" s="152"/>
      <c r="L252" s="149"/>
      <c r="M252" s="153"/>
      <c r="T252" s="154"/>
      <c r="AT252" s="150" t="s">
        <v>166</v>
      </c>
      <c r="AU252" s="150" t="s">
        <v>84</v>
      </c>
      <c r="AV252" s="12" t="s">
        <v>82</v>
      </c>
      <c r="AW252" s="12" t="s">
        <v>31</v>
      </c>
      <c r="AX252" s="12" t="s">
        <v>74</v>
      </c>
      <c r="AY252" s="150" t="s">
        <v>154</v>
      </c>
    </row>
    <row r="253" spans="2:65" s="13" customFormat="1">
      <c r="B253" s="155"/>
      <c r="D253" s="145" t="s">
        <v>166</v>
      </c>
      <c r="E253" s="156" t="s">
        <v>1</v>
      </c>
      <c r="F253" s="157" t="s">
        <v>356</v>
      </c>
      <c r="H253" s="158">
        <v>170.6</v>
      </c>
      <c r="I253" s="159"/>
      <c r="L253" s="155"/>
      <c r="M253" s="160"/>
      <c r="T253" s="161"/>
      <c r="AT253" s="156" t="s">
        <v>166</v>
      </c>
      <c r="AU253" s="156" t="s">
        <v>84</v>
      </c>
      <c r="AV253" s="13" t="s">
        <v>84</v>
      </c>
      <c r="AW253" s="13" t="s">
        <v>31</v>
      </c>
      <c r="AX253" s="13" t="s">
        <v>82</v>
      </c>
      <c r="AY253" s="156" t="s">
        <v>154</v>
      </c>
    </row>
    <row r="254" spans="2:65" s="1" customFormat="1" ht="24.2" customHeight="1">
      <c r="B254" s="31"/>
      <c r="C254" s="132" t="s">
        <v>357</v>
      </c>
      <c r="D254" s="132" t="s">
        <v>157</v>
      </c>
      <c r="E254" s="133" t="s">
        <v>358</v>
      </c>
      <c r="F254" s="134" t="s">
        <v>359</v>
      </c>
      <c r="G254" s="135" t="s">
        <v>160</v>
      </c>
      <c r="H254" s="136">
        <v>85.3</v>
      </c>
      <c r="I254" s="137"/>
      <c r="J254" s="138">
        <f>ROUND(I254*H254,2)</f>
        <v>0</v>
      </c>
      <c r="K254" s="134" t="s">
        <v>161</v>
      </c>
      <c r="L254" s="31"/>
      <c r="M254" s="139" t="s">
        <v>1</v>
      </c>
      <c r="N254" s="140" t="s">
        <v>39</v>
      </c>
      <c r="P254" s="141">
        <f>O254*H254</f>
        <v>0</v>
      </c>
      <c r="Q254" s="141">
        <v>3.0000000000000001E-5</v>
      </c>
      <c r="R254" s="141">
        <f>Q254*H254</f>
        <v>2.5590000000000001E-3</v>
      </c>
      <c r="S254" s="141">
        <v>0</v>
      </c>
      <c r="T254" s="142">
        <f>S254*H254</f>
        <v>0</v>
      </c>
      <c r="AR254" s="143" t="s">
        <v>245</v>
      </c>
      <c r="AT254" s="143" t="s">
        <v>157</v>
      </c>
      <c r="AU254" s="143" t="s">
        <v>84</v>
      </c>
      <c r="AY254" s="16" t="s">
        <v>154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82</v>
      </c>
      <c r="BK254" s="144">
        <f>ROUND(I254*H254,2)</f>
        <v>0</v>
      </c>
      <c r="BL254" s="16" t="s">
        <v>245</v>
      </c>
      <c r="BM254" s="143" t="s">
        <v>360</v>
      </c>
    </row>
    <row r="255" spans="2:65" s="1" customFormat="1">
      <c r="B255" s="31"/>
      <c r="D255" s="145" t="s">
        <v>164</v>
      </c>
      <c r="F255" s="146" t="s">
        <v>361</v>
      </c>
      <c r="I255" s="147"/>
      <c r="L255" s="31"/>
      <c r="M255" s="148"/>
      <c r="T255" s="55"/>
      <c r="AT255" s="16" t="s">
        <v>164</v>
      </c>
      <c r="AU255" s="16" t="s">
        <v>84</v>
      </c>
    </row>
    <row r="256" spans="2:65" s="13" customFormat="1">
      <c r="B256" s="155"/>
      <c r="D256" s="145" t="s">
        <v>166</v>
      </c>
      <c r="E256" s="156" t="s">
        <v>1</v>
      </c>
      <c r="F256" s="157" t="s">
        <v>119</v>
      </c>
      <c r="H256" s="158">
        <v>85.3</v>
      </c>
      <c r="I256" s="159"/>
      <c r="L256" s="155"/>
      <c r="M256" s="160"/>
      <c r="T256" s="161"/>
      <c r="AT256" s="156" t="s">
        <v>166</v>
      </c>
      <c r="AU256" s="156" t="s">
        <v>84</v>
      </c>
      <c r="AV256" s="13" t="s">
        <v>84</v>
      </c>
      <c r="AW256" s="13" t="s">
        <v>31</v>
      </c>
      <c r="AX256" s="13" t="s">
        <v>82</v>
      </c>
      <c r="AY256" s="156" t="s">
        <v>154</v>
      </c>
    </row>
    <row r="257" spans="2:65" s="1" customFormat="1" ht="33" customHeight="1">
      <c r="B257" s="31"/>
      <c r="C257" s="132" t="s">
        <v>362</v>
      </c>
      <c r="D257" s="132" t="s">
        <v>157</v>
      </c>
      <c r="E257" s="133" t="s">
        <v>363</v>
      </c>
      <c r="F257" s="134" t="s">
        <v>364</v>
      </c>
      <c r="G257" s="135" t="s">
        <v>160</v>
      </c>
      <c r="H257" s="136">
        <v>85.3</v>
      </c>
      <c r="I257" s="137"/>
      <c r="J257" s="138">
        <f>ROUND(I257*H257,2)</f>
        <v>0</v>
      </c>
      <c r="K257" s="134" t="s">
        <v>161</v>
      </c>
      <c r="L257" s="31"/>
      <c r="M257" s="139" t="s">
        <v>1</v>
      </c>
      <c r="N257" s="140" t="s">
        <v>39</v>
      </c>
      <c r="P257" s="141">
        <f>O257*H257</f>
        <v>0</v>
      </c>
      <c r="Q257" s="141">
        <v>7.4999999999999997E-3</v>
      </c>
      <c r="R257" s="141">
        <f>Q257*H257</f>
        <v>0.63974999999999993</v>
      </c>
      <c r="S257" s="141">
        <v>0</v>
      </c>
      <c r="T257" s="142">
        <f>S257*H257</f>
        <v>0</v>
      </c>
      <c r="AR257" s="143" t="s">
        <v>245</v>
      </c>
      <c r="AT257" s="143" t="s">
        <v>157</v>
      </c>
      <c r="AU257" s="143" t="s">
        <v>84</v>
      </c>
      <c r="AY257" s="16" t="s">
        <v>154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6" t="s">
        <v>82</v>
      </c>
      <c r="BK257" s="144">
        <f>ROUND(I257*H257,2)</f>
        <v>0</v>
      </c>
      <c r="BL257" s="16" t="s">
        <v>245</v>
      </c>
      <c r="BM257" s="143" t="s">
        <v>365</v>
      </c>
    </row>
    <row r="258" spans="2:65" s="1" customFormat="1" ht="19.5">
      <c r="B258" s="31"/>
      <c r="D258" s="145" t="s">
        <v>164</v>
      </c>
      <c r="F258" s="146" t="s">
        <v>366</v>
      </c>
      <c r="I258" s="147"/>
      <c r="L258" s="31"/>
      <c r="M258" s="148"/>
      <c r="T258" s="55"/>
      <c r="AT258" s="16" t="s">
        <v>164</v>
      </c>
      <c r="AU258" s="16" t="s">
        <v>84</v>
      </c>
    </row>
    <row r="259" spans="2:65" s="13" customFormat="1">
      <c r="B259" s="155"/>
      <c r="D259" s="145" t="s">
        <v>166</v>
      </c>
      <c r="E259" s="156" t="s">
        <v>1</v>
      </c>
      <c r="F259" s="157" t="s">
        <v>119</v>
      </c>
      <c r="H259" s="158">
        <v>85.3</v>
      </c>
      <c r="I259" s="159"/>
      <c r="L259" s="155"/>
      <c r="M259" s="160"/>
      <c r="T259" s="161"/>
      <c r="AT259" s="156" t="s">
        <v>166</v>
      </c>
      <c r="AU259" s="156" t="s">
        <v>84</v>
      </c>
      <c r="AV259" s="13" t="s">
        <v>84</v>
      </c>
      <c r="AW259" s="13" t="s">
        <v>31</v>
      </c>
      <c r="AX259" s="13" t="s">
        <v>82</v>
      </c>
      <c r="AY259" s="156" t="s">
        <v>154</v>
      </c>
    </row>
    <row r="260" spans="2:65" s="1" customFormat="1" ht="24.2" customHeight="1">
      <c r="B260" s="31"/>
      <c r="C260" s="132" t="s">
        <v>367</v>
      </c>
      <c r="D260" s="132" t="s">
        <v>157</v>
      </c>
      <c r="E260" s="133" t="s">
        <v>368</v>
      </c>
      <c r="F260" s="134" t="s">
        <v>369</v>
      </c>
      <c r="G260" s="135" t="s">
        <v>160</v>
      </c>
      <c r="H260" s="136">
        <v>85.3</v>
      </c>
      <c r="I260" s="137"/>
      <c r="J260" s="138">
        <f>ROUND(I260*H260,2)</f>
        <v>0</v>
      </c>
      <c r="K260" s="134" t="s">
        <v>161</v>
      </c>
      <c r="L260" s="31"/>
      <c r="M260" s="139" t="s">
        <v>1</v>
      </c>
      <c r="N260" s="140" t="s">
        <v>39</v>
      </c>
      <c r="P260" s="141">
        <f>O260*H260</f>
        <v>0</v>
      </c>
      <c r="Q260" s="141">
        <v>0</v>
      </c>
      <c r="R260" s="141">
        <f>Q260*H260</f>
        <v>0</v>
      </c>
      <c r="S260" s="141">
        <v>3.0000000000000001E-3</v>
      </c>
      <c r="T260" s="142">
        <f>S260*H260</f>
        <v>0.25590000000000002</v>
      </c>
      <c r="AR260" s="143" t="s">
        <v>245</v>
      </c>
      <c r="AT260" s="143" t="s">
        <v>157</v>
      </c>
      <c r="AU260" s="143" t="s">
        <v>84</v>
      </c>
      <c r="AY260" s="16" t="s">
        <v>154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6" t="s">
        <v>82</v>
      </c>
      <c r="BK260" s="144">
        <f>ROUND(I260*H260,2)</f>
        <v>0</v>
      </c>
      <c r="BL260" s="16" t="s">
        <v>245</v>
      </c>
      <c r="BM260" s="143" t="s">
        <v>370</v>
      </c>
    </row>
    <row r="261" spans="2:65" s="1" customFormat="1">
      <c r="B261" s="31"/>
      <c r="D261" s="145" t="s">
        <v>164</v>
      </c>
      <c r="F261" s="146" t="s">
        <v>371</v>
      </c>
      <c r="I261" s="147"/>
      <c r="L261" s="31"/>
      <c r="M261" s="148"/>
      <c r="T261" s="55"/>
      <c r="AT261" s="16" t="s">
        <v>164</v>
      </c>
      <c r="AU261" s="16" t="s">
        <v>84</v>
      </c>
    </row>
    <row r="262" spans="2:65" s="12" customFormat="1">
      <c r="B262" s="149"/>
      <c r="D262" s="145" t="s">
        <v>166</v>
      </c>
      <c r="E262" s="150" t="s">
        <v>1</v>
      </c>
      <c r="F262" s="151" t="s">
        <v>268</v>
      </c>
      <c r="H262" s="150" t="s">
        <v>1</v>
      </c>
      <c r="I262" s="152"/>
      <c r="L262" s="149"/>
      <c r="M262" s="153"/>
      <c r="T262" s="154"/>
      <c r="AT262" s="150" t="s">
        <v>166</v>
      </c>
      <c r="AU262" s="150" t="s">
        <v>84</v>
      </c>
      <c r="AV262" s="12" t="s">
        <v>82</v>
      </c>
      <c r="AW262" s="12" t="s">
        <v>31</v>
      </c>
      <c r="AX262" s="12" t="s">
        <v>74</v>
      </c>
      <c r="AY262" s="150" t="s">
        <v>154</v>
      </c>
    </row>
    <row r="263" spans="2:65" s="13" customFormat="1">
      <c r="B263" s="155"/>
      <c r="D263" s="145" t="s">
        <v>166</v>
      </c>
      <c r="E263" s="156" t="s">
        <v>1</v>
      </c>
      <c r="F263" s="157" t="s">
        <v>269</v>
      </c>
      <c r="H263" s="158">
        <v>85.3</v>
      </c>
      <c r="I263" s="159"/>
      <c r="L263" s="155"/>
      <c r="M263" s="160"/>
      <c r="T263" s="161"/>
      <c r="AT263" s="156" t="s">
        <v>166</v>
      </c>
      <c r="AU263" s="156" t="s">
        <v>84</v>
      </c>
      <c r="AV263" s="13" t="s">
        <v>84</v>
      </c>
      <c r="AW263" s="13" t="s">
        <v>31</v>
      </c>
      <c r="AX263" s="13" t="s">
        <v>74</v>
      </c>
      <c r="AY263" s="156" t="s">
        <v>154</v>
      </c>
    </row>
    <row r="264" spans="2:65" s="14" customFormat="1">
      <c r="B264" s="162"/>
      <c r="D264" s="145" t="s">
        <v>166</v>
      </c>
      <c r="E264" s="163" t="s">
        <v>103</v>
      </c>
      <c r="F264" s="164" t="s">
        <v>224</v>
      </c>
      <c r="H264" s="165">
        <v>85.3</v>
      </c>
      <c r="I264" s="166"/>
      <c r="L264" s="162"/>
      <c r="M264" s="167"/>
      <c r="T264" s="168"/>
      <c r="AT264" s="163" t="s">
        <v>166</v>
      </c>
      <c r="AU264" s="163" t="s">
        <v>84</v>
      </c>
      <c r="AV264" s="14" t="s">
        <v>162</v>
      </c>
      <c r="AW264" s="14" t="s">
        <v>31</v>
      </c>
      <c r="AX264" s="14" t="s">
        <v>82</v>
      </c>
      <c r="AY264" s="163" t="s">
        <v>154</v>
      </c>
    </row>
    <row r="265" spans="2:65" s="1" customFormat="1" ht="16.5" customHeight="1">
      <c r="B265" s="31"/>
      <c r="C265" s="132" t="s">
        <v>372</v>
      </c>
      <c r="D265" s="132" t="s">
        <v>157</v>
      </c>
      <c r="E265" s="133" t="s">
        <v>373</v>
      </c>
      <c r="F265" s="134" t="s">
        <v>374</v>
      </c>
      <c r="G265" s="135" t="s">
        <v>160</v>
      </c>
      <c r="H265" s="136">
        <v>85.3</v>
      </c>
      <c r="I265" s="137"/>
      <c r="J265" s="138">
        <f>ROUND(I265*H265,2)</f>
        <v>0</v>
      </c>
      <c r="K265" s="134" t="s">
        <v>161</v>
      </c>
      <c r="L265" s="31"/>
      <c r="M265" s="139" t="s">
        <v>1</v>
      </c>
      <c r="N265" s="140" t="s">
        <v>39</v>
      </c>
      <c r="P265" s="141">
        <f>O265*H265</f>
        <v>0</v>
      </c>
      <c r="Q265" s="141">
        <v>2.9999999999999997E-4</v>
      </c>
      <c r="R265" s="141">
        <f>Q265*H265</f>
        <v>2.5589999999999998E-2</v>
      </c>
      <c r="S265" s="141">
        <v>0</v>
      </c>
      <c r="T265" s="142">
        <f>S265*H265</f>
        <v>0</v>
      </c>
      <c r="AR265" s="143" t="s">
        <v>245</v>
      </c>
      <c r="AT265" s="143" t="s">
        <v>157</v>
      </c>
      <c r="AU265" s="143" t="s">
        <v>84</v>
      </c>
      <c r="AY265" s="16" t="s">
        <v>154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6" t="s">
        <v>82</v>
      </c>
      <c r="BK265" s="144">
        <f>ROUND(I265*H265,2)</f>
        <v>0</v>
      </c>
      <c r="BL265" s="16" t="s">
        <v>245</v>
      </c>
      <c r="BM265" s="143" t="s">
        <v>375</v>
      </c>
    </row>
    <row r="266" spans="2:65" s="1" customFormat="1" ht="19.5">
      <c r="B266" s="31"/>
      <c r="D266" s="145" t="s">
        <v>164</v>
      </c>
      <c r="F266" s="146" t="s">
        <v>376</v>
      </c>
      <c r="I266" s="147"/>
      <c r="L266" s="31"/>
      <c r="M266" s="148"/>
      <c r="T266" s="55"/>
      <c r="AT266" s="16" t="s">
        <v>164</v>
      </c>
      <c r="AU266" s="16" t="s">
        <v>84</v>
      </c>
    </row>
    <row r="267" spans="2:65" s="12" customFormat="1">
      <c r="B267" s="149"/>
      <c r="D267" s="145" t="s">
        <v>166</v>
      </c>
      <c r="E267" s="150" t="s">
        <v>1</v>
      </c>
      <c r="F267" s="151" t="s">
        <v>167</v>
      </c>
      <c r="H267" s="150" t="s">
        <v>1</v>
      </c>
      <c r="I267" s="152"/>
      <c r="L267" s="149"/>
      <c r="M267" s="153"/>
      <c r="T267" s="154"/>
      <c r="AT267" s="150" t="s">
        <v>166</v>
      </c>
      <c r="AU267" s="150" t="s">
        <v>84</v>
      </c>
      <c r="AV267" s="12" t="s">
        <v>82</v>
      </c>
      <c r="AW267" s="12" t="s">
        <v>31</v>
      </c>
      <c r="AX267" s="12" t="s">
        <v>74</v>
      </c>
      <c r="AY267" s="150" t="s">
        <v>154</v>
      </c>
    </row>
    <row r="268" spans="2:65" s="13" customFormat="1">
      <c r="B268" s="155"/>
      <c r="D268" s="145" t="s">
        <v>166</v>
      </c>
      <c r="E268" s="156" t="s">
        <v>1</v>
      </c>
      <c r="F268" s="157" t="s">
        <v>203</v>
      </c>
      <c r="H268" s="158">
        <v>85.3</v>
      </c>
      <c r="I268" s="159"/>
      <c r="L268" s="155"/>
      <c r="M268" s="160"/>
      <c r="T268" s="161"/>
      <c r="AT268" s="156" t="s">
        <v>166</v>
      </c>
      <c r="AU268" s="156" t="s">
        <v>84</v>
      </c>
      <c r="AV268" s="13" t="s">
        <v>84</v>
      </c>
      <c r="AW268" s="13" t="s">
        <v>31</v>
      </c>
      <c r="AX268" s="13" t="s">
        <v>74</v>
      </c>
      <c r="AY268" s="156" t="s">
        <v>154</v>
      </c>
    </row>
    <row r="269" spans="2:65" s="14" customFormat="1">
      <c r="B269" s="162"/>
      <c r="D269" s="145" t="s">
        <v>166</v>
      </c>
      <c r="E269" s="163" t="s">
        <v>119</v>
      </c>
      <c r="F269" s="164" t="s">
        <v>224</v>
      </c>
      <c r="H269" s="165">
        <v>85.3</v>
      </c>
      <c r="I269" s="166"/>
      <c r="L269" s="162"/>
      <c r="M269" s="167"/>
      <c r="T269" s="168"/>
      <c r="AT269" s="163" t="s">
        <v>166</v>
      </c>
      <c r="AU269" s="163" t="s">
        <v>84</v>
      </c>
      <c r="AV269" s="14" t="s">
        <v>162</v>
      </c>
      <c r="AW269" s="14" t="s">
        <v>31</v>
      </c>
      <c r="AX269" s="14" t="s">
        <v>82</v>
      </c>
      <c r="AY269" s="163" t="s">
        <v>154</v>
      </c>
    </row>
    <row r="270" spans="2:65" s="1" customFormat="1" ht="33" customHeight="1">
      <c r="B270" s="31"/>
      <c r="C270" s="169" t="s">
        <v>377</v>
      </c>
      <c r="D270" s="169" t="s">
        <v>378</v>
      </c>
      <c r="E270" s="170" t="s">
        <v>379</v>
      </c>
      <c r="F270" s="171" t="s">
        <v>380</v>
      </c>
      <c r="G270" s="172" t="s">
        <v>160</v>
      </c>
      <c r="H270" s="173">
        <v>93.83</v>
      </c>
      <c r="I270" s="174"/>
      <c r="J270" s="175">
        <f>ROUND(I270*H270,2)</f>
        <v>0</v>
      </c>
      <c r="K270" s="171" t="s">
        <v>1</v>
      </c>
      <c r="L270" s="176"/>
      <c r="M270" s="177" t="s">
        <v>1</v>
      </c>
      <c r="N270" s="178" t="s">
        <v>39</v>
      </c>
      <c r="P270" s="141">
        <f>O270*H270</f>
        <v>0</v>
      </c>
      <c r="Q270" s="141">
        <v>2.5000000000000001E-3</v>
      </c>
      <c r="R270" s="141">
        <f>Q270*H270</f>
        <v>0.23457500000000001</v>
      </c>
      <c r="S270" s="141">
        <v>0</v>
      </c>
      <c r="T270" s="142">
        <f>S270*H270</f>
        <v>0</v>
      </c>
      <c r="AR270" s="143" t="s">
        <v>346</v>
      </c>
      <c r="AT270" s="143" t="s">
        <v>378</v>
      </c>
      <c r="AU270" s="143" t="s">
        <v>84</v>
      </c>
      <c r="AY270" s="16" t="s">
        <v>154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82</v>
      </c>
      <c r="BK270" s="144">
        <f>ROUND(I270*H270,2)</f>
        <v>0</v>
      </c>
      <c r="BL270" s="16" t="s">
        <v>245</v>
      </c>
      <c r="BM270" s="143" t="s">
        <v>381</v>
      </c>
    </row>
    <row r="271" spans="2:65" s="1" customFormat="1" ht="19.5">
      <c r="B271" s="31"/>
      <c r="D271" s="145" t="s">
        <v>164</v>
      </c>
      <c r="F271" s="146" t="s">
        <v>380</v>
      </c>
      <c r="I271" s="147"/>
      <c r="L271" s="31"/>
      <c r="M271" s="148"/>
      <c r="T271" s="55"/>
      <c r="AT271" s="16" t="s">
        <v>164</v>
      </c>
      <c r="AU271" s="16" t="s">
        <v>84</v>
      </c>
    </row>
    <row r="272" spans="2:65" s="13" customFormat="1">
      <c r="B272" s="155"/>
      <c r="D272" s="145" t="s">
        <v>166</v>
      </c>
      <c r="F272" s="157" t="s">
        <v>382</v>
      </c>
      <c r="H272" s="158">
        <v>93.83</v>
      </c>
      <c r="I272" s="159"/>
      <c r="L272" s="155"/>
      <c r="M272" s="160"/>
      <c r="T272" s="161"/>
      <c r="AT272" s="156" t="s">
        <v>166</v>
      </c>
      <c r="AU272" s="156" t="s">
        <v>84</v>
      </c>
      <c r="AV272" s="13" t="s">
        <v>84</v>
      </c>
      <c r="AW272" s="13" t="s">
        <v>4</v>
      </c>
      <c r="AX272" s="13" t="s">
        <v>82</v>
      </c>
      <c r="AY272" s="156" t="s">
        <v>154</v>
      </c>
    </row>
    <row r="273" spans="2:65" s="1" customFormat="1" ht="24.2" customHeight="1">
      <c r="B273" s="31"/>
      <c r="C273" s="132" t="s">
        <v>383</v>
      </c>
      <c r="D273" s="132" t="s">
        <v>157</v>
      </c>
      <c r="E273" s="133" t="s">
        <v>384</v>
      </c>
      <c r="F273" s="134" t="s">
        <v>385</v>
      </c>
      <c r="G273" s="135" t="s">
        <v>213</v>
      </c>
      <c r="H273" s="136">
        <v>50</v>
      </c>
      <c r="I273" s="137"/>
      <c r="J273" s="138">
        <f>ROUND(I273*H273,2)</f>
        <v>0</v>
      </c>
      <c r="K273" s="134" t="s">
        <v>161</v>
      </c>
      <c r="L273" s="31"/>
      <c r="M273" s="139" t="s">
        <v>1</v>
      </c>
      <c r="N273" s="140" t="s">
        <v>39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245</v>
      </c>
      <c r="AT273" s="143" t="s">
        <v>157</v>
      </c>
      <c r="AU273" s="143" t="s">
        <v>84</v>
      </c>
      <c r="AY273" s="16" t="s">
        <v>154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6" t="s">
        <v>82</v>
      </c>
      <c r="BK273" s="144">
        <f>ROUND(I273*H273,2)</f>
        <v>0</v>
      </c>
      <c r="BL273" s="16" t="s">
        <v>245</v>
      </c>
      <c r="BM273" s="143" t="s">
        <v>386</v>
      </c>
    </row>
    <row r="274" spans="2:65" s="1" customFormat="1">
      <c r="B274" s="31"/>
      <c r="D274" s="145" t="s">
        <v>164</v>
      </c>
      <c r="F274" s="146" t="s">
        <v>387</v>
      </c>
      <c r="I274" s="147"/>
      <c r="L274" s="31"/>
      <c r="M274" s="148"/>
      <c r="T274" s="55"/>
      <c r="AT274" s="16" t="s">
        <v>164</v>
      </c>
      <c r="AU274" s="16" t="s">
        <v>84</v>
      </c>
    </row>
    <row r="275" spans="2:65" s="13" customFormat="1">
      <c r="B275" s="155"/>
      <c r="D275" s="145" t="s">
        <v>166</v>
      </c>
      <c r="E275" s="156" t="s">
        <v>1</v>
      </c>
      <c r="F275" s="157" t="s">
        <v>388</v>
      </c>
      <c r="H275" s="158">
        <v>50</v>
      </c>
      <c r="I275" s="159"/>
      <c r="L275" s="155"/>
      <c r="M275" s="160"/>
      <c r="T275" s="161"/>
      <c r="AT275" s="156" t="s">
        <v>166</v>
      </c>
      <c r="AU275" s="156" t="s">
        <v>84</v>
      </c>
      <c r="AV275" s="13" t="s">
        <v>84</v>
      </c>
      <c r="AW275" s="13" t="s">
        <v>31</v>
      </c>
      <c r="AX275" s="13" t="s">
        <v>82</v>
      </c>
      <c r="AY275" s="156" t="s">
        <v>154</v>
      </c>
    </row>
    <row r="276" spans="2:65" s="1" customFormat="1" ht="21.75" customHeight="1">
      <c r="B276" s="31"/>
      <c r="C276" s="132" t="s">
        <v>216</v>
      </c>
      <c r="D276" s="132" t="s">
        <v>157</v>
      </c>
      <c r="E276" s="133" t="s">
        <v>389</v>
      </c>
      <c r="F276" s="134" t="s">
        <v>390</v>
      </c>
      <c r="G276" s="135" t="s">
        <v>213</v>
      </c>
      <c r="H276" s="136">
        <v>11.31</v>
      </c>
      <c r="I276" s="137"/>
      <c r="J276" s="138">
        <f>ROUND(I276*H276,2)</f>
        <v>0</v>
      </c>
      <c r="K276" s="134" t="s">
        <v>161</v>
      </c>
      <c r="L276" s="31"/>
      <c r="M276" s="139" t="s">
        <v>1</v>
      </c>
      <c r="N276" s="140" t="s">
        <v>39</v>
      </c>
      <c r="P276" s="141">
        <f>O276*H276</f>
        <v>0</v>
      </c>
      <c r="Q276" s="141">
        <v>0</v>
      </c>
      <c r="R276" s="141">
        <f>Q276*H276</f>
        <v>0</v>
      </c>
      <c r="S276" s="141">
        <v>2.9999999999999997E-4</v>
      </c>
      <c r="T276" s="142">
        <f>S276*H276</f>
        <v>3.3929999999999997E-3</v>
      </c>
      <c r="AR276" s="143" t="s">
        <v>245</v>
      </c>
      <c r="AT276" s="143" t="s">
        <v>157</v>
      </c>
      <c r="AU276" s="143" t="s">
        <v>84</v>
      </c>
      <c r="AY276" s="16" t="s">
        <v>154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6" t="s">
        <v>82</v>
      </c>
      <c r="BK276" s="144">
        <f>ROUND(I276*H276,2)</f>
        <v>0</v>
      </c>
      <c r="BL276" s="16" t="s">
        <v>245</v>
      </c>
      <c r="BM276" s="143" t="s">
        <v>391</v>
      </c>
    </row>
    <row r="277" spans="2:65" s="1" customFormat="1">
      <c r="B277" s="31"/>
      <c r="D277" s="145" t="s">
        <v>164</v>
      </c>
      <c r="F277" s="146" t="s">
        <v>392</v>
      </c>
      <c r="I277" s="147"/>
      <c r="L277" s="31"/>
      <c r="M277" s="148"/>
      <c r="T277" s="55"/>
      <c r="AT277" s="16" t="s">
        <v>164</v>
      </c>
      <c r="AU277" s="16" t="s">
        <v>84</v>
      </c>
    </row>
    <row r="278" spans="2:65" s="13" customFormat="1">
      <c r="B278" s="155"/>
      <c r="D278" s="145" t="s">
        <v>166</v>
      </c>
      <c r="E278" s="156" t="s">
        <v>1</v>
      </c>
      <c r="F278" s="157" t="s">
        <v>393</v>
      </c>
      <c r="H278" s="158">
        <v>11.31</v>
      </c>
      <c r="I278" s="159"/>
      <c r="L278" s="155"/>
      <c r="M278" s="160"/>
      <c r="T278" s="161"/>
      <c r="AT278" s="156" t="s">
        <v>166</v>
      </c>
      <c r="AU278" s="156" t="s">
        <v>84</v>
      </c>
      <c r="AV278" s="13" t="s">
        <v>84</v>
      </c>
      <c r="AW278" s="13" t="s">
        <v>31</v>
      </c>
      <c r="AX278" s="13" t="s">
        <v>82</v>
      </c>
      <c r="AY278" s="156" t="s">
        <v>154</v>
      </c>
    </row>
    <row r="279" spans="2:65" s="1" customFormat="1" ht="16.5" customHeight="1">
      <c r="B279" s="31"/>
      <c r="C279" s="132" t="s">
        <v>394</v>
      </c>
      <c r="D279" s="132" t="s">
        <v>157</v>
      </c>
      <c r="E279" s="133" t="s">
        <v>395</v>
      </c>
      <c r="F279" s="134" t="s">
        <v>396</v>
      </c>
      <c r="G279" s="135" t="s">
        <v>213</v>
      </c>
      <c r="H279" s="136">
        <v>37.76</v>
      </c>
      <c r="I279" s="137"/>
      <c r="J279" s="138">
        <f>ROUND(I279*H279,2)</f>
        <v>0</v>
      </c>
      <c r="K279" s="134" t="s">
        <v>161</v>
      </c>
      <c r="L279" s="31"/>
      <c r="M279" s="139" t="s">
        <v>1</v>
      </c>
      <c r="N279" s="140" t="s">
        <v>39</v>
      </c>
      <c r="P279" s="141">
        <f>O279*H279</f>
        <v>0</v>
      </c>
      <c r="Q279" s="141">
        <v>1.0000000000000001E-5</v>
      </c>
      <c r="R279" s="141">
        <f>Q279*H279</f>
        <v>3.7760000000000002E-4</v>
      </c>
      <c r="S279" s="141">
        <v>0</v>
      </c>
      <c r="T279" s="142">
        <f>S279*H279</f>
        <v>0</v>
      </c>
      <c r="AR279" s="143" t="s">
        <v>245</v>
      </c>
      <c r="AT279" s="143" t="s">
        <v>157</v>
      </c>
      <c r="AU279" s="143" t="s">
        <v>84</v>
      </c>
      <c r="AY279" s="16" t="s">
        <v>154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6" t="s">
        <v>82</v>
      </c>
      <c r="BK279" s="144">
        <f>ROUND(I279*H279,2)</f>
        <v>0</v>
      </c>
      <c r="BL279" s="16" t="s">
        <v>245</v>
      </c>
      <c r="BM279" s="143" t="s">
        <v>397</v>
      </c>
    </row>
    <row r="280" spans="2:65" s="1" customFormat="1">
      <c r="B280" s="31"/>
      <c r="D280" s="145" t="s">
        <v>164</v>
      </c>
      <c r="F280" s="146" t="s">
        <v>398</v>
      </c>
      <c r="I280" s="147"/>
      <c r="L280" s="31"/>
      <c r="M280" s="148"/>
      <c r="T280" s="55"/>
      <c r="AT280" s="16" t="s">
        <v>164</v>
      </c>
      <c r="AU280" s="16" t="s">
        <v>84</v>
      </c>
    </row>
    <row r="281" spans="2:65" s="12" customFormat="1">
      <c r="B281" s="149"/>
      <c r="D281" s="145" t="s">
        <v>166</v>
      </c>
      <c r="E281" s="150" t="s">
        <v>1</v>
      </c>
      <c r="F281" s="151" t="s">
        <v>167</v>
      </c>
      <c r="H281" s="150" t="s">
        <v>1</v>
      </c>
      <c r="I281" s="152"/>
      <c r="L281" s="149"/>
      <c r="M281" s="153"/>
      <c r="T281" s="154"/>
      <c r="AT281" s="150" t="s">
        <v>166</v>
      </c>
      <c r="AU281" s="150" t="s">
        <v>84</v>
      </c>
      <c r="AV281" s="12" t="s">
        <v>82</v>
      </c>
      <c r="AW281" s="12" t="s">
        <v>31</v>
      </c>
      <c r="AX281" s="12" t="s">
        <v>74</v>
      </c>
      <c r="AY281" s="150" t="s">
        <v>154</v>
      </c>
    </row>
    <row r="282" spans="2:65" s="13" customFormat="1">
      <c r="B282" s="155"/>
      <c r="D282" s="145" t="s">
        <v>166</v>
      </c>
      <c r="E282" s="156" t="s">
        <v>1</v>
      </c>
      <c r="F282" s="157" t="s">
        <v>399</v>
      </c>
      <c r="H282" s="158">
        <v>37.76</v>
      </c>
      <c r="I282" s="159"/>
      <c r="L282" s="155"/>
      <c r="M282" s="160"/>
      <c r="T282" s="161"/>
      <c r="AT282" s="156" t="s">
        <v>166</v>
      </c>
      <c r="AU282" s="156" t="s">
        <v>84</v>
      </c>
      <c r="AV282" s="13" t="s">
        <v>84</v>
      </c>
      <c r="AW282" s="13" t="s">
        <v>31</v>
      </c>
      <c r="AX282" s="13" t="s">
        <v>74</v>
      </c>
      <c r="AY282" s="156" t="s">
        <v>154</v>
      </c>
    </row>
    <row r="283" spans="2:65" s="14" customFormat="1">
      <c r="B283" s="162"/>
      <c r="D283" s="145" t="s">
        <v>166</v>
      </c>
      <c r="E283" s="163" t="s">
        <v>1</v>
      </c>
      <c r="F283" s="164" t="s">
        <v>224</v>
      </c>
      <c r="H283" s="165">
        <v>37.76</v>
      </c>
      <c r="I283" s="166"/>
      <c r="L283" s="162"/>
      <c r="M283" s="167"/>
      <c r="T283" s="168"/>
      <c r="AT283" s="163" t="s">
        <v>166</v>
      </c>
      <c r="AU283" s="163" t="s">
        <v>84</v>
      </c>
      <c r="AV283" s="14" t="s">
        <v>162</v>
      </c>
      <c r="AW283" s="14" t="s">
        <v>31</v>
      </c>
      <c r="AX283" s="14" t="s">
        <v>82</v>
      </c>
      <c r="AY283" s="163" t="s">
        <v>154</v>
      </c>
    </row>
    <row r="284" spans="2:65" s="1" customFormat="1" ht="24.2" customHeight="1">
      <c r="B284" s="31"/>
      <c r="C284" s="169" t="s">
        <v>400</v>
      </c>
      <c r="D284" s="169" t="s">
        <v>378</v>
      </c>
      <c r="E284" s="170" t="s">
        <v>401</v>
      </c>
      <c r="F284" s="171" t="s">
        <v>402</v>
      </c>
      <c r="G284" s="172" t="s">
        <v>213</v>
      </c>
      <c r="H284" s="173">
        <v>38.515000000000001</v>
      </c>
      <c r="I284" s="174"/>
      <c r="J284" s="175">
        <f>ROUND(I284*H284,2)</f>
        <v>0</v>
      </c>
      <c r="K284" s="171" t="s">
        <v>1</v>
      </c>
      <c r="L284" s="176"/>
      <c r="M284" s="177" t="s">
        <v>1</v>
      </c>
      <c r="N284" s="178" t="s">
        <v>39</v>
      </c>
      <c r="P284" s="141">
        <f>O284*H284</f>
        <v>0</v>
      </c>
      <c r="Q284" s="141">
        <v>2.9999999999999997E-4</v>
      </c>
      <c r="R284" s="141">
        <f>Q284*H284</f>
        <v>1.1554499999999999E-2</v>
      </c>
      <c r="S284" s="141">
        <v>0</v>
      </c>
      <c r="T284" s="142">
        <f>S284*H284</f>
        <v>0</v>
      </c>
      <c r="AR284" s="143" t="s">
        <v>346</v>
      </c>
      <c r="AT284" s="143" t="s">
        <v>378</v>
      </c>
      <c r="AU284" s="143" t="s">
        <v>84</v>
      </c>
      <c r="AY284" s="16" t="s">
        <v>154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6" t="s">
        <v>82</v>
      </c>
      <c r="BK284" s="144">
        <f>ROUND(I284*H284,2)</f>
        <v>0</v>
      </c>
      <c r="BL284" s="16" t="s">
        <v>245</v>
      </c>
      <c r="BM284" s="143" t="s">
        <v>403</v>
      </c>
    </row>
    <row r="285" spans="2:65" s="1" customFormat="1" ht="19.5">
      <c r="B285" s="31"/>
      <c r="D285" s="145" t="s">
        <v>164</v>
      </c>
      <c r="F285" s="146" t="s">
        <v>402</v>
      </c>
      <c r="I285" s="147"/>
      <c r="L285" s="31"/>
      <c r="M285" s="148"/>
      <c r="T285" s="55"/>
      <c r="AT285" s="16" t="s">
        <v>164</v>
      </c>
      <c r="AU285" s="16" t="s">
        <v>84</v>
      </c>
    </row>
    <row r="286" spans="2:65" s="13" customFormat="1">
      <c r="B286" s="155"/>
      <c r="D286" s="145" t="s">
        <v>166</v>
      </c>
      <c r="F286" s="157" t="s">
        <v>404</v>
      </c>
      <c r="H286" s="158">
        <v>38.515000000000001</v>
      </c>
      <c r="I286" s="159"/>
      <c r="L286" s="155"/>
      <c r="M286" s="160"/>
      <c r="T286" s="161"/>
      <c r="AT286" s="156" t="s">
        <v>166</v>
      </c>
      <c r="AU286" s="156" t="s">
        <v>84</v>
      </c>
      <c r="AV286" s="13" t="s">
        <v>84</v>
      </c>
      <c r="AW286" s="13" t="s">
        <v>4</v>
      </c>
      <c r="AX286" s="13" t="s">
        <v>82</v>
      </c>
      <c r="AY286" s="156" t="s">
        <v>154</v>
      </c>
    </row>
    <row r="287" spans="2:65" s="1" customFormat="1" ht="24.2" customHeight="1">
      <c r="B287" s="31"/>
      <c r="C287" s="132" t="s">
        <v>405</v>
      </c>
      <c r="D287" s="132" t="s">
        <v>157</v>
      </c>
      <c r="E287" s="133" t="s">
        <v>406</v>
      </c>
      <c r="F287" s="134" t="s">
        <v>407</v>
      </c>
      <c r="G287" s="135" t="s">
        <v>286</v>
      </c>
      <c r="H287" s="136">
        <v>0.91400000000000003</v>
      </c>
      <c r="I287" s="137"/>
      <c r="J287" s="138">
        <f>ROUND(I287*H287,2)</f>
        <v>0</v>
      </c>
      <c r="K287" s="134" t="s">
        <v>161</v>
      </c>
      <c r="L287" s="31"/>
      <c r="M287" s="139" t="s">
        <v>1</v>
      </c>
      <c r="N287" s="140" t="s">
        <v>39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245</v>
      </c>
      <c r="AT287" s="143" t="s">
        <v>157</v>
      </c>
      <c r="AU287" s="143" t="s">
        <v>84</v>
      </c>
      <c r="AY287" s="16" t="s">
        <v>154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6" t="s">
        <v>82</v>
      </c>
      <c r="BK287" s="144">
        <f>ROUND(I287*H287,2)</f>
        <v>0</v>
      </c>
      <c r="BL287" s="16" t="s">
        <v>245</v>
      </c>
      <c r="BM287" s="143" t="s">
        <v>408</v>
      </c>
    </row>
    <row r="288" spans="2:65" s="1" customFormat="1" ht="29.25">
      <c r="B288" s="31"/>
      <c r="D288" s="145" t="s">
        <v>164</v>
      </c>
      <c r="F288" s="146" t="s">
        <v>409</v>
      </c>
      <c r="I288" s="147"/>
      <c r="L288" s="31"/>
      <c r="M288" s="148"/>
      <c r="T288" s="55"/>
      <c r="AT288" s="16" t="s">
        <v>164</v>
      </c>
      <c r="AU288" s="16" t="s">
        <v>84</v>
      </c>
    </row>
    <row r="289" spans="2:65" s="1" customFormat="1" ht="24.2" customHeight="1">
      <c r="B289" s="31"/>
      <c r="C289" s="132" t="s">
        <v>410</v>
      </c>
      <c r="D289" s="132" t="s">
        <v>157</v>
      </c>
      <c r="E289" s="133" t="s">
        <v>411</v>
      </c>
      <c r="F289" s="134" t="s">
        <v>412</v>
      </c>
      <c r="G289" s="135" t="s">
        <v>286</v>
      </c>
      <c r="H289" s="136">
        <v>0.91400000000000003</v>
      </c>
      <c r="I289" s="137"/>
      <c r="J289" s="138">
        <f>ROUND(I289*H289,2)</f>
        <v>0</v>
      </c>
      <c r="K289" s="134" t="s">
        <v>161</v>
      </c>
      <c r="L289" s="31"/>
      <c r="M289" s="139" t="s">
        <v>1</v>
      </c>
      <c r="N289" s="140" t="s">
        <v>39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245</v>
      </c>
      <c r="AT289" s="143" t="s">
        <v>157</v>
      </c>
      <c r="AU289" s="143" t="s">
        <v>84</v>
      </c>
      <c r="AY289" s="16" t="s">
        <v>154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6" t="s">
        <v>82</v>
      </c>
      <c r="BK289" s="144">
        <f>ROUND(I289*H289,2)</f>
        <v>0</v>
      </c>
      <c r="BL289" s="16" t="s">
        <v>245</v>
      </c>
      <c r="BM289" s="143" t="s">
        <v>413</v>
      </c>
    </row>
    <row r="290" spans="2:65" s="1" customFormat="1" ht="29.25">
      <c r="B290" s="31"/>
      <c r="D290" s="145" t="s">
        <v>164</v>
      </c>
      <c r="F290" s="146" t="s">
        <v>414</v>
      </c>
      <c r="I290" s="147"/>
      <c r="L290" s="31"/>
      <c r="M290" s="148"/>
      <c r="T290" s="55"/>
      <c r="AT290" s="16" t="s">
        <v>164</v>
      </c>
      <c r="AU290" s="16" t="s">
        <v>84</v>
      </c>
    </row>
    <row r="291" spans="2:65" s="11" customFormat="1" ht="22.9" customHeight="1">
      <c r="B291" s="120"/>
      <c r="D291" s="121" t="s">
        <v>73</v>
      </c>
      <c r="E291" s="130" t="s">
        <v>415</v>
      </c>
      <c r="F291" s="130" t="s">
        <v>416</v>
      </c>
      <c r="I291" s="123"/>
      <c r="J291" s="131">
        <f>BK291</f>
        <v>0</v>
      </c>
      <c r="L291" s="120"/>
      <c r="M291" s="125"/>
      <c r="P291" s="126">
        <f>SUM(P292:P317)</f>
        <v>0</v>
      </c>
      <c r="R291" s="126">
        <f>SUM(R292:R317)</f>
        <v>3.7171200000000001E-2</v>
      </c>
      <c r="T291" s="127">
        <f>SUM(T292:T317)</f>
        <v>3.7922764999999998</v>
      </c>
      <c r="AR291" s="121" t="s">
        <v>84</v>
      </c>
      <c r="AT291" s="128" t="s">
        <v>73</v>
      </c>
      <c r="AU291" s="128" t="s">
        <v>82</v>
      </c>
      <c r="AY291" s="121" t="s">
        <v>154</v>
      </c>
      <c r="BK291" s="129">
        <f>SUM(BK292:BK317)</f>
        <v>0</v>
      </c>
    </row>
    <row r="292" spans="2:65" s="1" customFormat="1" ht="16.5" customHeight="1">
      <c r="B292" s="31"/>
      <c r="C292" s="132" t="s">
        <v>417</v>
      </c>
      <c r="D292" s="132" t="s">
        <v>157</v>
      </c>
      <c r="E292" s="133" t="s">
        <v>418</v>
      </c>
      <c r="F292" s="134" t="s">
        <v>419</v>
      </c>
      <c r="G292" s="135" t="s">
        <v>160</v>
      </c>
      <c r="H292" s="136">
        <v>1.92</v>
      </c>
      <c r="I292" s="137"/>
      <c r="J292" s="138">
        <f>ROUND(I292*H292,2)</f>
        <v>0</v>
      </c>
      <c r="K292" s="134" t="s">
        <v>161</v>
      </c>
      <c r="L292" s="31"/>
      <c r="M292" s="139" t="s">
        <v>1</v>
      </c>
      <c r="N292" s="140" t="s">
        <v>39</v>
      </c>
      <c r="P292" s="141">
        <f>O292*H292</f>
        <v>0</v>
      </c>
      <c r="Q292" s="141">
        <v>2.9999999999999997E-4</v>
      </c>
      <c r="R292" s="141">
        <f>Q292*H292</f>
        <v>5.7599999999999991E-4</v>
      </c>
      <c r="S292" s="141">
        <v>0</v>
      </c>
      <c r="T292" s="142">
        <f>S292*H292</f>
        <v>0</v>
      </c>
      <c r="AR292" s="143" t="s">
        <v>245</v>
      </c>
      <c r="AT292" s="143" t="s">
        <v>157</v>
      </c>
      <c r="AU292" s="143" t="s">
        <v>84</v>
      </c>
      <c r="AY292" s="16" t="s">
        <v>154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6" t="s">
        <v>82</v>
      </c>
      <c r="BK292" s="144">
        <f>ROUND(I292*H292,2)</f>
        <v>0</v>
      </c>
      <c r="BL292" s="16" t="s">
        <v>245</v>
      </c>
      <c r="BM292" s="143" t="s">
        <v>420</v>
      </c>
    </row>
    <row r="293" spans="2:65" s="1" customFormat="1" ht="19.5">
      <c r="B293" s="31"/>
      <c r="D293" s="145" t="s">
        <v>164</v>
      </c>
      <c r="F293" s="146" t="s">
        <v>421</v>
      </c>
      <c r="I293" s="147"/>
      <c r="L293" s="31"/>
      <c r="M293" s="148"/>
      <c r="T293" s="55"/>
      <c r="AT293" s="16" t="s">
        <v>164</v>
      </c>
      <c r="AU293" s="16" t="s">
        <v>84</v>
      </c>
    </row>
    <row r="294" spans="2:65" s="13" customFormat="1">
      <c r="B294" s="155"/>
      <c r="D294" s="145" t="s">
        <v>166</v>
      </c>
      <c r="E294" s="156" t="s">
        <v>1</v>
      </c>
      <c r="F294" s="157" t="s">
        <v>116</v>
      </c>
      <c r="H294" s="158">
        <v>1.92</v>
      </c>
      <c r="I294" s="159"/>
      <c r="L294" s="155"/>
      <c r="M294" s="160"/>
      <c r="T294" s="161"/>
      <c r="AT294" s="156" t="s">
        <v>166</v>
      </c>
      <c r="AU294" s="156" t="s">
        <v>84</v>
      </c>
      <c r="AV294" s="13" t="s">
        <v>84</v>
      </c>
      <c r="AW294" s="13" t="s">
        <v>31</v>
      </c>
      <c r="AX294" s="13" t="s">
        <v>82</v>
      </c>
      <c r="AY294" s="156" t="s">
        <v>154</v>
      </c>
    </row>
    <row r="295" spans="2:65" s="1" customFormat="1" ht="24.2" customHeight="1">
      <c r="B295" s="31"/>
      <c r="C295" s="132" t="s">
        <v>422</v>
      </c>
      <c r="D295" s="132" t="s">
        <v>157</v>
      </c>
      <c r="E295" s="133" t="s">
        <v>423</v>
      </c>
      <c r="F295" s="134" t="s">
        <v>424</v>
      </c>
      <c r="G295" s="135" t="s">
        <v>160</v>
      </c>
      <c r="H295" s="136">
        <v>46.530999999999999</v>
      </c>
      <c r="I295" s="137"/>
      <c r="J295" s="138">
        <f>ROUND(I295*H295,2)</f>
        <v>0</v>
      </c>
      <c r="K295" s="134" t="s">
        <v>161</v>
      </c>
      <c r="L295" s="31"/>
      <c r="M295" s="139" t="s">
        <v>1</v>
      </c>
      <c r="N295" s="140" t="s">
        <v>39</v>
      </c>
      <c r="P295" s="141">
        <f>O295*H295</f>
        <v>0</v>
      </c>
      <c r="Q295" s="141">
        <v>0</v>
      </c>
      <c r="R295" s="141">
        <f>Q295*H295</f>
        <v>0</v>
      </c>
      <c r="S295" s="141">
        <v>8.1500000000000003E-2</v>
      </c>
      <c r="T295" s="142">
        <f>S295*H295</f>
        <v>3.7922764999999998</v>
      </c>
      <c r="AR295" s="143" t="s">
        <v>245</v>
      </c>
      <c r="AT295" s="143" t="s">
        <v>157</v>
      </c>
      <c r="AU295" s="143" t="s">
        <v>84</v>
      </c>
      <c r="AY295" s="16" t="s">
        <v>154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6" t="s">
        <v>82</v>
      </c>
      <c r="BK295" s="144">
        <f>ROUND(I295*H295,2)</f>
        <v>0</v>
      </c>
      <c r="BL295" s="16" t="s">
        <v>245</v>
      </c>
      <c r="BM295" s="143" t="s">
        <v>425</v>
      </c>
    </row>
    <row r="296" spans="2:65" s="1" customFormat="1">
      <c r="B296" s="31"/>
      <c r="D296" s="145" t="s">
        <v>164</v>
      </c>
      <c r="F296" s="146" t="s">
        <v>426</v>
      </c>
      <c r="I296" s="147"/>
      <c r="L296" s="31"/>
      <c r="M296" s="148"/>
      <c r="T296" s="55"/>
      <c r="AT296" s="16" t="s">
        <v>164</v>
      </c>
      <c r="AU296" s="16" t="s">
        <v>84</v>
      </c>
    </row>
    <row r="297" spans="2:65" s="12" customFormat="1">
      <c r="B297" s="149"/>
      <c r="D297" s="145" t="s">
        <v>166</v>
      </c>
      <c r="E297" s="150" t="s">
        <v>1</v>
      </c>
      <c r="F297" s="151" t="s">
        <v>268</v>
      </c>
      <c r="H297" s="150" t="s">
        <v>1</v>
      </c>
      <c r="I297" s="152"/>
      <c r="L297" s="149"/>
      <c r="M297" s="153"/>
      <c r="T297" s="154"/>
      <c r="AT297" s="150" t="s">
        <v>166</v>
      </c>
      <c r="AU297" s="150" t="s">
        <v>84</v>
      </c>
      <c r="AV297" s="12" t="s">
        <v>82</v>
      </c>
      <c r="AW297" s="12" t="s">
        <v>31</v>
      </c>
      <c r="AX297" s="12" t="s">
        <v>74</v>
      </c>
      <c r="AY297" s="150" t="s">
        <v>154</v>
      </c>
    </row>
    <row r="298" spans="2:65" s="13" customFormat="1">
      <c r="B298" s="155"/>
      <c r="D298" s="145" t="s">
        <v>166</v>
      </c>
      <c r="E298" s="156" t="s">
        <v>1</v>
      </c>
      <c r="F298" s="157" t="s">
        <v>427</v>
      </c>
      <c r="H298" s="158">
        <v>46.530999999999999</v>
      </c>
      <c r="I298" s="159"/>
      <c r="L298" s="155"/>
      <c r="M298" s="160"/>
      <c r="T298" s="161"/>
      <c r="AT298" s="156" t="s">
        <v>166</v>
      </c>
      <c r="AU298" s="156" t="s">
        <v>84</v>
      </c>
      <c r="AV298" s="13" t="s">
        <v>84</v>
      </c>
      <c r="AW298" s="13" t="s">
        <v>31</v>
      </c>
      <c r="AX298" s="13" t="s">
        <v>74</v>
      </c>
      <c r="AY298" s="156" t="s">
        <v>154</v>
      </c>
    </row>
    <row r="299" spans="2:65" s="14" customFormat="1">
      <c r="B299" s="162"/>
      <c r="D299" s="145" t="s">
        <v>166</v>
      </c>
      <c r="E299" s="163" t="s">
        <v>428</v>
      </c>
      <c r="F299" s="164" t="s">
        <v>224</v>
      </c>
      <c r="H299" s="165">
        <v>46.530999999999999</v>
      </c>
      <c r="I299" s="166"/>
      <c r="L299" s="162"/>
      <c r="M299" s="167"/>
      <c r="T299" s="168"/>
      <c r="AT299" s="163" t="s">
        <v>166</v>
      </c>
      <c r="AU299" s="163" t="s">
        <v>84</v>
      </c>
      <c r="AV299" s="14" t="s">
        <v>162</v>
      </c>
      <c r="AW299" s="14" t="s">
        <v>31</v>
      </c>
      <c r="AX299" s="14" t="s">
        <v>82</v>
      </c>
      <c r="AY299" s="163" t="s">
        <v>154</v>
      </c>
    </row>
    <row r="300" spans="2:65" s="1" customFormat="1" ht="33" customHeight="1">
      <c r="B300" s="31"/>
      <c r="C300" s="132" t="s">
        <v>429</v>
      </c>
      <c r="D300" s="132" t="s">
        <v>157</v>
      </c>
      <c r="E300" s="133" t="s">
        <v>430</v>
      </c>
      <c r="F300" s="134" t="s">
        <v>431</v>
      </c>
      <c r="G300" s="135" t="s">
        <v>160</v>
      </c>
      <c r="H300" s="136">
        <v>1.92</v>
      </c>
      <c r="I300" s="137"/>
      <c r="J300" s="138">
        <f>ROUND(I300*H300,2)</f>
        <v>0</v>
      </c>
      <c r="K300" s="134" t="s">
        <v>161</v>
      </c>
      <c r="L300" s="31"/>
      <c r="M300" s="139" t="s">
        <v>1</v>
      </c>
      <c r="N300" s="140" t="s">
        <v>39</v>
      </c>
      <c r="P300" s="141">
        <f>O300*H300</f>
        <v>0</v>
      </c>
      <c r="Q300" s="141">
        <v>5.1999999999999998E-3</v>
      </c>
      <c r="R300" s="141">
        <f>Q300*H300</f>
        <v>9.9839999999999998E-3</v>
      </c>
      <c r="S300" s="141">
        <v>0</v>
      </c>
      <c r="T300" s="142">
        <f>S300*H300</f>
        <v>0</v>
      </c>
      <c r="AR300" s="143" t="s">
        <v>245</v>
      </c>
      <c r="AT300" s="143" t="s">
        <v>157</v>
      </c>
      <c r="AU300" s="143" t="s">
        <v>84</v>
      </c>
      <c r="AY300" s="16" t="s">
        <v>154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6" t="s">
        <v>82</v>
      </c>
      <c r="BK300" s="144">
        <f>ROUND(I300*H300,2)</f>
        <v>0</v>
      </c>
      <c r="BL300" s="16" t="s">
        <v>245</v>
      </c>
      <c r="BM300" s="143" t="s">
        <v>432</v>
      </c>
    </row>
    <row r="301" spans="2:65" s="1" customFormat="1" ht="19.5">
      <c r="B301" s="31"/>
      <c r="D301" s="145" t="s">
        <v>164</v>
      </c>
      <c r="F301" s="146" t="s">
        <v>433</v>
      </c>
      <c r="I301" s="147"/>
      <c r="L301" s="31"/>
      <c r="M301" s="148"/>
      <c r="T301" s="55"/>
      <c r="AT301" s="16" t="s">
        <v>164</v>
      </c>
      <c r="AU301" s="16" t="s">
        <v>84</v>
      </c>
    </row>
    <row r="302" spans="2:65" s="12" customFormat="1">
      <c r="B302" s="149"/>
      <c r="D302" s="145" t="s">
        <v>166</v>
      </c>
      <c r="E302" s="150" t="s">
        <v>1</v>
      </c>
      <c r="F302" s="151" t="s">
        <v>167</v>
      </c>
      <c r="H302" s="150" t="s">
        <v>1</v>
      </c>
      <c r="I302" s="152"/>
      <c r="L302" s="149"/>
      <c r="M302" s="153"/>
      <c r="T302" s="154"/>
      <c r="AT302" s="150" t="s">
        <v>166</v>
      </c>
      <c r="AU302" s="150" t="s">
        <v>84</v>
      </c>
      <c r="AV302" s="12" t="s">
        <v>82</v>
      </c>
      <c r="AW302" s="12" t="s">
        <v>31</v>
      </c>
      <c r="AX302" s="12" t="s">
        <v>74</v>
      </c>
      <c r="AY302" s="150" t="s">
        <v>154</v>
      </c>
    </row>
    <row r="303" spans="2:65" s="13" customFormat="1">
      <c r="B303" s="155"/>
      <c r="D303" s="145" t="s">
        <v>166</v>
      </c>
      <c r="E303" s="156" t="s">
        <v>1</v>
      </c>
      <c r="F303" s="157" t="s">
        <v>434</v>
      </c>
      <c r="H303" s="158">
        <v>1.92</v>
      </c>
      <c r="I303" s="159"/>
      <c r="L303" s="155"/>
      <c r="M303" s="160"/>
      <c r="T303" s="161"/>
      <c r="AT303" s="156" t="s">
        <v>166</v>
      </c>
      <c r="AU303" s="156" t="s">
        <v>84</v>
      </c>
      <c r="AV303" s="13" t="s">
        <v>84</v>
      </c>
      <c r="AW303" s="13" t="s">
        <v>31</v>
      </c>
      <c r="AX303" s="13" t="s">
        <v>74</v>
      </c>
      <c r="AY303" s="156" t="s">
        <v>154</v>
      </c>
    </row>
    <row r="304" spans="2:65" s="14" customFormat="1">
      <c r="B304" s="162"/>
      <c r="D304" s="145" t="s">
        <v>166</v>
      </c>
      <c r="E304" s="163" t="s">
        <v>116</v>
      </c>
      <c r="F304" s="164" t="s">
        <v>224</v>
      </c>
      <c r="H304" s="165">
        <v>1.92</v>
      </c>
      <c r="I304" s="166"/>
      <c r="L304" s="162"/>
      <c r="M304" s="167"/>
      <c r="T304" s="168"/>
      <c r="AT304" s="163" t="s">
        <v>166</v>
      </c>
      <c r="AU304" s="163" t="s">
        <v>84</v>
      </c>
      <c r="AV304" s="14" t="s">
        <v>162</v>
      </c>
      <c r="AW304" s="14" t="s">
        <v>31</v>
      </c>
      <c r="AX304" s="14" t="s">
        <v>82</v>
      </c>
      <c r="AY304" s="163" t="s">
        <v>154</v>
      </c>
    </row>
    <row r="305" spans="2:65" s="1" customFormat="1" ht="16.5" customHeight="1">
      <c r="B305" s="31"/>
      <c r="C305" s="169" t="s">
        <v>435</v>
      </c>
      <c r="D305" s="169" t="s">
        <v>378</v>
      </c>
      <c r="E305" s="170" t="s">
        <v>436</v>
      </c>
      <c r="F305" s="171" t="s">
        <v>437</v>
      </c>
      <c r="G305" s="172" t="s">
        <v>160</v>
      </c>
      <c r="H305" s="173">
        <v>2.1120000000000001</v>
      </c>
      <c r="I305" s="174"/>
      <c r="J305" s="175">
        <f>ROUND(I305*H305,2)</f>
        <v>0</v>
      </c>
      <c r="K305" s="171" t="s">
        <v>1</v>
      </c>
      <c r="L305" s="176"/>
      <c r="M305" s="177" t="s">
        <v>1</v>
      </c>
      <c r="N305" s="178" t="s">
        <v>39</v>
      </c>
      <c r="P305" s="141">
        <f>O305*H305</f>
        <v>0</v>
      </c>
      <c r="Q305" s="141">
        <v>1.26E-2</v>
      </c>
      <c r="R305" s="141">
        <f>Q305*H305</f>
        <v>2.6611200000000002E-2</v>
      </c>
      <c r="S305" s="141">
        <v>0</v>
      </c>
      <c r="T305" s="142">
        <f>S305*H305</f>
        <v>0</v>
      </c>
      <c r="AR305" s="143" t="s">
        <v>346</v>
      </c>
      <c r="AT305" s="143" t="s">
        <v>378</v>
      </c>
      <c r="AU305" s="143" t="s">
        <v>84</v>
      </c>
      <c r="AY305" s="16" t="s">
        <v>154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6" t="s">
        <v>82</v>
      </c>
      <c r="BK305" s="144">
        <f>ROUND(I305*H305,2)</f>
        <v>0</v>
      </c>
      <c r="BL305" s="16" t="s">
        <v>245</v>
      </c>
      <c r="BM305" s="143" t="s">
        <v>438</v>
      </c>
    </row>
    <row r="306" spans="2:65" s="1" customFormat="1">
      <c r="B306" s="31"/>
      <c r="D306" s="145" t="s">
        <v>164</v>
      </c>
      <c r="F306" s="146" t="s">
        <v>437</v>
      </c>
      <c r="I306" s="147"/>
      <c r="L306" s="31"/>
      <c r="M306" s="148"/>
      <c r="T306" s="55"/>
      <c r="AT306" s="16" t="s">
        <v>164</v>
      </c>
      <c r="AU306" s="16" t="s">
        <v>84</v>
      </c>
    </row>
    <row r="307" spans="2:65" s="13" customFormat="1">
      <c r="B307" s="155"/>
      <c r="D307" s="145" t="s">
        <v>166</v>
      </c>
      <c r="F307" s="157" t="s">
        <v>439</v>
      </c>
      <c r="H307" s="158">
        <v>2.1120000000000001</v>
      </c>
      <c r="I307" s="159"/>
      <c r="L307" s="155"/>
      <c r="M307" s="160"/>
      <c r="T307" s="161"/>
      <c r="AT307" s="156" t="s">
        <v>166</v>
      </c>
      <c r="AU307" s="156" t="s">
        <v>84</v>
      </c>
      <c r="AV307" s="13" t="s">
        <v>84</v>
      </c>
      <c r="AW307" s="13" t="s">
        <v>4</v>
      </c>
      <c r="AX307" s="13" t="s">
        <v>82</v>
      </c>
      <c r="AY307" s="156" t="s">
        <v>154</v>
      </c>
    </row>
    <row r="308" spans="2:65" s="1" customFormat="1" ht="24.2" customHeight="1">
      <c r="B308" s="31"/>
      <c r="C308" s="132" t="s">
        <v>440</v>
      </c>
      <c r="D308" s="132" t="s">
        <v>157</v>
      </c>
      <c r="E308" s="133" t="s">
        <v>441</v>
      </c>
      <c r="F308" s="134" t="s">
        <v>442</v>
      </c>
      <c r="G308" s="135" t="s">
        <v>160</v>
      </c>
      <c r="H308" s="136">
        <v>1.92</v>
      </c>
      <c r="I308" s="137"/>
      <c r="J308" s="138">
        <f>ROUND(I308*H308,2)</f>
        <v>0</v>
      </c>
      <c r="K308" s="134" t="s">
        <v>161</v>
      </c>
      <c r="L308" s="31"/>
      <c r="M308" s="139" t="s">
        <v>1</v>
      </c>
      <c r="N308" s="140" t="s">
        <v>39</v>
      </c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143" t="s">
        <v>245</v>
      </c>
      <c r="AT308" s="143" t="s">
        <v>157</v>
      </c>
      <c r="AU308" s="143" t="s">
        <v>84</v>
      </c>
      <c r="AY308" s="16" t="s">
        <v>154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6" t="s">
        <v>82</v>
      </c>
      <c r="BK308" s="144">
        <f>ROUND(I308*H308,2)</f>
        <v>0</v>
      </c>
      <c r="BL308" s="16" t="s">
        <v>245</v>
      </c>
      <c r="BM308" s="143" t="s">
        <v>443</v>
      </c>
    </row>
    <row r="309" spans="2:65" s="1" customFormat="1" ht="19.5">
      <c r="B309" s="31"/>
      <c r="D309" s="145" t="s">
        <v>164</v>
      </c>
      <c r="F309" s="146" t="s">
        <v>444</v>
      </c>
      <c r="I309" s="147"/>
      <c r="L309" s="31"/>
      <c r="M309" s="148"/>
      <c r="T309" s="55"/>
      <c r="AT309" s="16" t="s">
        <v>164</v>
      </c>
      <c r="AU309" s="16" t="s">
        <v>84</v>
      </c>
    </row>
    <row r="310" spans="2:65" s="13" customFormat="1">
      <c r="B310" s="155"/>
      <c r="D310" s="145" t="s">
        <v>166</v>
      </c>
      <c r="E310" s="156" t="s">
        <v>1</v>
      </c>
      <c r="F310" s="157" t="s">
        <v>445</v>
      </c>
      <c r="H310" s="158">
        <v>1.92</v>
      </c>
      <c r="I310" s="159"/>
      <c r="L310" s="155"/>
      <c r="M310" s="160"/>
      <c r="T310" s="161"/>
      <c r="AT310" s="156" t="s">
        <v>166</v>
      </c>
      <c r="AU310" s="156" t="s">
        <v>84</v>
      </c>
      <c r="AV310" s="13" t="s">
        <v>84</v>
      </c>
      <c r="AW310" s="13" t="s">
        <v>31</v>
      </c>
      <c r="AX310" s="13" t="s">
        <v>82</v>
      </c>
      <c r="AY310" s="156" t="s">
        <v>154</v>
      </c>
    </row>
    <row r="311" spans="2:65" s="1" customFormat="1" ht="21.75" customHeight="1">
      <c r="B311" s="31"/>
      <c r="C311" s="132" t="s">
        <v>388</v>
      </c>
      <c r="D311" s="132" t="s">
        <v>157</v>
      </c>
      <c r="E311" s="133" t="s">
        <v>446</v>
      </c>
      <c r="F311" s="134" t="s">
        <v>447</v>
      </c>
      <c r="G311" s="135" t="s">
        <v>213</v>
      </c>
      <c r="H311" s="136">
        <v>4.4000000000000004</v>
      </c>
      <c r="I311" s="137"/>
      <c r="J311" s="138">
        <f>ROUND(I311*H311,2)</f>
        <v>0</v>
      </c>
      <c r="K311" s="134" t="s">
        <v>1</v>
      </c>
      <c r="L311" s="31"/>
      <c r="M311" s="139" t="s">
        <v>1</v>
      </c>
      <c r="N311" s="140" t="s">
        <v>39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245</v>
      </c>
      <c r="AT311" s="143" t="s">
        <v>157</v>
      </c>
      <c r="AU311" s="143" t="s">
        <v>84</v>
      </c>
      <c r="AY311" s="16" t="s">
        <v>154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6" t="s">
        <v>82</v>
      </c>
      <c r="BK311" s="144">
        <f>ROUND(I311*H311,2)</f>
        <v>0</v>
      </c>
      <c r="BL311" s="16" t="s">
        <v>245</v>
      </c>
      <c r="BM311" s="143" t="s">
        <v>448</v>
      </c>
    </row>
    <row r="312" spans="2:65" s="1" customFormat="1">
      <c r="B312" s="31"/>
      <c r="D312" s="145" t="s">
        <v>164</v>
      </c>
      <c r="F312" s="146" t="s">
        <v>447</v>
      </c>
      <c r="I312" s="147"/>
      <c r="L312" s="31"/>
      <c r="M312" s="148"/>
      <c r="T312" s="55"/>
      <c r="AT312" s="16" t="s">
        <v>164</v>
      </c>
      <c r="AU312" s="16" t="s">
        <v>84</v>
      </c>
    </row>
    <row r="313" spans="2:65" s="13" customFormat="1">
      <c r="B313" s="155"/>
      <c r="D313" s="145" t="s">
        <v>166</v>
      </c>
      <c r="E313" s="156" t="s">
        <v>1</v>
      </c>
      <c r="F313" s="157" t="s">
        <v>449</v>
      </c>
      <c r="H313" s="158">
        <v>4.4000000000000004</v>
      </c>
      <c r="I313" s="159"/>
      <c r="L313" s="155"/>
      <c r="M313" s="160"/>
      <c r="T313" s="161"/>
      <c r="AT313" s="156" t="s">
        <v>166</v>
      </c>
      <c r="AU313" s="156" t="s">
        <v>84</v>
      </c>
      <c r="AV313" s="13" t="s">
        <v>84</v>
      </c>
      <c r="AW313" s="13" t="s">
        <v>31</v>
      </c>
      <c r="AX313" s="13" t="s">
        <v>82</v>
      </c>
      <c r="AY313" s="156" t="s">
        <v>154</v>
      </c>
    </row>
    <row r="314" spans="2:65" s="1" customFormat="1" ht="24.2" customHeight="1">
      <c r="B314" s="31"/>
      <c r="C314" s="132" t="s">
        <v>450</v>
      </c>
      <c r="D314" s="132" t="s">
        <v>157</v>
      </c>
      <c r="E314" s="133" t="s">
        <v>451</v>
      </c>
      <c r="F314" s="134" t="s">
        <v>452</v>
      </c>
      <c r="G314" s="135" t="s">
        <v>286</v>
      </c>
      <c r="H314" s="136">
        <v>3.6999999999999998E-2</v>
      </c>
      <c r="I314" s="137"/>
      <c r="J314" s="138">
        <f>ROUND(I314*H314,2)</f>
        <v>0</v>
      </c>
      <c r="K314" s="134" t="s">
        <v>161</v>
      </c>
      <c r="L314" s="31"/>
      <c r="M314" s="139" t="s">
        <v>1</v>
      </c>
      <c r="N314" s="140" t="s">
        <v>39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245</v>
      </c>
      <c r="AT314" s="143" t="s">
        <v>157</v>
      </c>
      <c r="AU314" s="143" t="s">
        <v>84</v>
      </c>
      <c r="AY314" s="16" t="s">
        <v>154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82</v>
      </c>
      <c r="BK314" s="144">
        <f>ROUND(I314*H314,2)</f>
        <v>0</v>
      </c>
      <c r="BL314" s="16" t="s">
        <v>245</v>
      </c>
      <c r="BM314" s="143" t="s">
        <v>453</v>
      </c>
    </row>
    <row r="315" spans="2:65" s="1" customFormat="1" ht="29.25">
      <c r="B315" s="31"/>
      <c r="D315" s="145" t="s">
        <v>164</v>
      </c>
      <c r="F315" s="146" t="s">
        <v>454</v>
      </c>
      <c r="I315" s="147"/>
      <c r="L315" s="31"/>
      <c r="M315" s="148"/>
      <c r="T315" s="55"/>
      <c r="AT315" s="16" t="s">
        <v>164</v>
      </c>
      <c r="AU315" s="16" t="s">
        <v>84</v>
      </c>
    </row>
    <row r="316" spans="2:65" s="1" customFormat="1" ht="24.2" customHeight="1">
      <c r="B316" s="31"/>
      <c r="C316" s="132" t="s">
        <v>455</v>
      </c>
      <c r="D316" s="132" t="s">
        <v>157</v>
      </c>
      <c r="E316" s="133" t="s">
        <v>456</v>
      </c>
      <c r="F316" s="134" t="s">
        <v>457</v>
      </c>
      <c r="G316" s="135" t="s">
        <v>286</v>
      </c>
      <c r="H316" s="136">
        <v>3.6999999999999998E-2</v>
      </c>
      <c r="I316" s="137"/>
      <c r="J316" s="138">
        <f>ROUND(I316*H316,2)</f>
        <v>0</v>
      </c>
      <c r="K316" s="134" t="s">
        <v>161</v>
      </c>
      <c r="L316" s="31"/>
      <c r="M316" s="139" t="s">
        <v>1</v>
      </c>
      <c r="N316" s="140" t="s">
        <v>39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245</v>
      </c>
      <c r="AT316" s="143" t="s">
        <v>157</v>
      </c>
      <c r="AU316" s="143" t="s">
        <v>84</v>
      </c>
      <c r="AY316" s="16" t="s">
        <v>154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6" t="s">
        <v>82</v>
      </c>
      <c r="BK316" s="144">
        <f>ROUND(I316*H316,2)</f>
        <v>0</v>
      </c>
      <c r="BL316" s="16" t="s">
        <v>245</v>
      </c>
      <c r="BM316" s="143" t="s">
        <v>458</v>
      </c>
    </row>
    <row r="317" spans="2:65" s="1" customFormat="1" ht="29.25">
      <c r="B317" s="31"/>
      <c r="D317" s="145" t="s">
        <v>164</v>
      </c>
      <c r="F317" s="146" t="s">
        <v>459</v>
      </c>
      <c r="I317" s="147"/>
      <c r="L317" s="31"/>
      <c r="M317" s="148"/>
      <c r="T317" s="55"/>
      <c r="AT317" s="16" t="s">
        <v>164</v>
      </c>
      <c r="AU317" s="16" t="s">
        <v>84</v>
      </c>
    </row>
    <row r="318" spans="2:65" s="11" customFormat="1" ht="22.9" customHeight="1">
      <c r="B318" s="120"/>
      <c r="D318" s="121" t="s">
        <v>73</v>
      </c>
      <c r="E318" s="130" t="s">
        <v>460</v>
      </c>
      <c r="F318" s="130" t="s">
        <v>461</v>
      </c>
      <c r="I318" s="123"/>
      <c r="J318" s="131">
        <f>BK318</f>
        <v>0</v>
      </c>
      <c r="L318" s="120"/>
      <c r="M318" s="125"/>
      <c r="P318" s="126">
        <f>SUM(P319:P342)</f>
        <v>0</v>
      </c>
      <c r="R318" s="126">
        <f>SUM(R319:R342)</f>
        <v>0.11082471000000001</v>
      </c>
      <c r="T318" s="127">
        <f>SUM(T319:T342)</f>
        <v>0</v>
      </c>
      <c r="AR318" s="121" t="s">
        <v>84</v>
      </c>
      <c r="AT318" s="128" t="s">
        <v>73</v>
      </c>
      <c r="AU318" s="128" t="s">
        <v>82</v>
      </c>
      <c r="AY318" s="121" t="s">
        <v>154</v>
      </c>
      <c r="BK318" s="129">
        <f>SUM(BK319:BK342)</f>
        <v>0</v>
      </c>
    </row>
    <row r="319" spans="2:65" s="1" customFormat="1" ht="24.2" customHeight="1">
      <c r="B319" s="31"/>
      <c r="C319" s="132" t="s">
        <v>462</v>
      </c>
      <c r="D319" s="132" t="s">
        <v>157</v>
      </c>
      <c r="E319" s="133" t="s">
        <v>463</v>
      </c>
      <c r="F319" s="134" t="s">
        <v>464</v>
      </c>
      <c r="G319" s="135" t="s">
        <v>160</v>
      </c>
      <c r="H319" s="136">
        <v>252.75899999999999</v>
      </c>
      <c r="I319" s="137"/>
      <c r="J319" s="138">
        <f>ROUND(I319*H319,2)</f>
        <v>0</v>
      </c>
      <c r="K319" s="134" t="s">
        <v>161</v>
      </c>
      <c r="L319" s="31"/>
      <c r="M319" s="139" t="s">
        <v>1</v>
      </c>
      <c r="N319" s="140" t="s">
        <v>39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245</v>
      </c>
      <c r="AT319" s="143" t="s">
        <v>157</v>
      </c>
      <c r="AU319" s="143" t="s">
        <v>84</v>
      </c>
      <c r="AY319" s="16" t="s">
        <v>154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6" t="s">
        <v>82</v>
      </c>
      <c r="BK319" s="144">
        <f>ROUND(I319*H319,2)</f>
        <v>0</v>
      </c>
      <c r="BL319" s="16" t="s">
        <v>245</v>
      </c>
      <c r="BM319" s="143" t="s">
        <v>465</v>
      </c>
    </row>
    <row r="320" spans="2:65" s="1" customFormat="1" ht="19.5">
      <c r="B320" s="31"/>
      <c r="D320" s="145" t="s">
        <v>164</v>
      </c>
      <c r="F320" s="146" t="s">
        <v>466</v>
      </c>
      <c r="I320" s="147"/>
      <c r="L320" s="31"/>
      <c r="M320" s="148"/>
      <c r="T320" s="55"/>
      <c r="AT320" s="16" t="s">
        <v>164</v>
      </c>
      <c r="AU320" s="16" t="s">
        <v>84</v>
      </c>
    </row>
    <row r="321" spans="2:65" s="12" customFormat="1">
      <c r="B321" s="149"/>
      <c r="D321" s="145" t="s">
        <v>166</v>
      </c>
      <c r="E321" s="150" t="s">
        <v>1</v>
      </c>
      <c r="F321" s="151" t="s">
        <v>167</v>
      </c>
      <c r="H321" s="150" t="s">
        <v>1</v>
      </c>
      <c r="I321" s="152"/>
      <c r="L321" s="149"/>
      <c r="M321" s="153"/>
      <c r="T321" s="154"/>
      <c r="AT321" s="150" t="s">
        <v>166</v>
      </c>
      <c r="AU321" s="150" t="s">
        <v>84</v>
      </c>
      <c r="AV321" s="12" t="s">
        <v>82</v>
      </c>
      <c r="AW321" s="12" t="s">
        <v>31</v>
      </c>
      <c r="AX321" s="12" t="s">
        <v>74</v>
      </c>
      <c r="AY321" s="150" t="s">
        <v>154</v>
      </c>
    </row>
    <row r="322" spans="2:65" s="13" customFormat="1">
      <c r="B322" s="155"/>
      <c r="D322" s="145" t="s">
        <v>166</v>
      </c>
      <c r="E322" s="156" t="s">
        <v>1</v>
      </c>
      <c r="F322" s="157" t="s">
        <v>467</v>
      </c>
      <c r="H322" s="158">
        <v>252.75899999999999</v>
      </c>
      <c r="I322" s="159"/>
      <c r="L322" s="155"/>
      <c r="M322" s="160"/>
      <c r="T322" s="161"/>
      <c r="AT322" s="156" t="s">
        <v>166</v>
      </c>
      <c r="AU322" s="156" t="s">
        <v>84</v>
      </c>
      <c r="AV322" s="13" t="s">
        <v>84</v>
      </c>
      <c r="AW322" s="13" t="s">
        <v>31</v>
      </c>
      <c r="AX322" s="13" t="s">
        <v>82</v>
      </c>
      <c r="AY322" s="156" t="s">
        <v>154</v>
      </c>
    </row>
    <row r="323" spans="2:65" s="1" customFormat="1" ht="16.5" customHeight="1">
      <c r="B323" s="31"/>
      <c r="C323" s="132" t="s">
        <v>468</v>
      </c>
      <c r="D323" s="132" t="s">
        <v>157</v>
      </c>
      <c r="E323" s="133" t="s">
        <v>469</v>
      </c>
      <c r="F323" s="134" t="s">
        <v>470</v>
      </c>
      <c r="G323" s="135" t="s">
        <v>160</v>
      </c>
      <c r="H323" s="136">
        <v>85.3</v>
      </c>
      <c r="I323" s="137"/>
      <c r="J323" s="138">
        <f>ROUND(I323*H323,2)</f>
        <v>0</v>
      </c>
      <c r="K323" s="134" t="s">
        <v>161</v>
      </c>
      <c r="L323" s="31"/>
      <c r="M323" s="139" t="s">
        <v>1</v>
      </c>
      <c r="N323" s="140" t="s">
        <v>39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245</v>
      </c>
      <c r="AT323" s="143" t="s">
        <v>157</v>
      </c>
      <c r="AU323" s="143" t="s">
        <v>84</v>
      </c>
      <c r="AY323" s="16" t="s">
        <v>154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6" t="s">
        <v>82</v>
      </c>
      <c r="BK323" s="144">
        <f>ROUND(I323*H323,2)</f>
        <v>0</v>
      </c>
      <c r="BL323" s="16" t="s">
        <v>245</v>
      </c>
      <c r="BM323" s="143" t="s">
        <v>471</v>
      </c>
    </row>
    <row r="324" spans="2:65" s="1" customFormat="1" ht="19.5">
      <c r="B324" s="31"/>
      <c r="D324" s="145" t="s">
        <v>164</v>
      </c>
      <c r="F324" s="146" t="s">
        <v>472</v>
      </c>
      <c r="I324" s="147"/>
      <c r="L324" s="31"/>
      <c r="M324" s="148"/>
      <c r="T324" s="55"/>
      <c r="AT324" s="16" t="s">
        <v>164</v>
      </c>
      <c r="AU324" s="16" t="s">
        <v>84</v>
      </c>
    </row>
    <row r="325" spans="2:65" s="12" customFormat="1">
      <c r="B325" s="149"/>
      <c r="D325" s="145" t="s">
        <v>166</v>
      </c>
      <c r="E325" s="150" t="s">
        <v>1</v>
      </c>
      <c r="F325" s="151" t="s">
        <v>167</v>
      </c>
      <c r="H325" s="150" t="s">
        <v>1</v>
      </c>
      <c r="I325" s="152"/>
      <c r="L325" s="149"/>
      <c r="M325" s="153"/>
      <c r="T325" s="154"/>
      <c r="AT325" s="150" t="s">
        <v>166</v>
      </c>
      <c r="AU325" s="150" t="s">
        <v>84</v>
      </c>
      <c r="AV325" s="12" t="s">
        <v>82</v>
      </c>
      <c r="AW325" s="12" t="s">
        <v>31</v>
      </c>
      <c r="AX325" s="12" t="s">
        <v>74</v>
      </c>
      <c r="AY325" s="150" t="s">
        <v>154</v>
      </c>
    </row>
    <row r="326" spans="2:65" s="13" customFormat="1">
      <c r="B326" s="155"/>
      <c r="D326" s="145" t="s">
        <v>166</v>
      </c>
      <c r="E326" s="156" t="s">
        <v>1</v>
      </c>
      <c r="F326" s="157" t="s">
        <v>104</v>
      </c>
      <c r="H326" s="158">
        <v>85.3</v>
      </c>
      <c r="I326" s="159"/>
      <c r="L326" s="155"/>
      <c r="M326" s="160"/>
      <c r="T326" s="161"/>
      <c r="AT326" s="156" t="s">
        <v>166</v>
      </c>
      <c r="AU326" s="156" t="s">
        <v>84</v>
      </c>
      <c r="AV326" s="13" t="s">
        <v>84</v>
      </c>
      <c r="AW326" s="13" t="s">
        <v>31</v>
      </c>
      <c r="AX326" s="13" t="s">
        <v>82</v>
      </c>
      <c r="AY326" s="156" t="s">
        <v>154</v>
      </c>
    </row>
    <row r="327" spans="2:65" s="1" customFormat="1" ht="24.2" customHeight="1">
      <c r="B327" s="31"/>
      <c r="C327" s="132" t="s">
        <v>473</v>
      </c>
      <c r="D327" s="132" t="s">
        <v>157</v>
      </c>
      <c r="E327" s="133" t="s">
        <v>474</v>
      </c>
      <c r="F327" s="134" t="s">
        <v>475</v>
      </c>
      <c r="G327" s="135" t="s">
        <v>160</v>
      </c>
      <c r="H327" s="136">
        <v>196.119</v>
      </c>
      <c r="I327" s="137"/>
      <c r="J327" s="138">
        <f>ROUND(I327*H327,2)</f>
        <v>0</v>
      </c>
      <c r="K327" s="134" t="s">
        <v>161</v>
      </c>
      <c r="L327" s="31"/>
      <c r="M327" s="139" t="s">
        <v>1</v>
      </c>
      <c r="N327" s="140" t="s">
        <v>39</v>
      </c>
      <c r="P327" s="141">
        <f>O327*H327</f>
        <v>0</v>
      </c>
      <c r="Q327" s="141">
        <v>2.0000000000000001E-4</v>
      </c>
      <c r="R327" s="141">
        <f>Q327*H327</f>
        <v>3.9223800000000003E-2</v>
      </c>
      <c r="S327" s="141">
        <v>0</v>
      </c>
      <c r="T327" s="142">
        <f>S327*H327</f>
        <v>0</v>
      </c>
      <c r="AR327" s="143" t="s">
        <v>245</v>
      </c>
      <c r="AT327" s="143" t="s">
        <v>157</v>
      </c>
      <c r="AU327" s="143" t="s">
        <v>84</v>
      </c>
      <c r="AY327" s="16" t="s">
        <v>154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6" t="s">
        <v>82</v>
      </c>
      <c r="BK327" s="144">
        <f>ROUND(I327*H327,2)</f>
        <v>0</v>
      </c>
      <c r="BL327" s="16" t="s">
        <v>245</v>
      </c>
      <c r="BM327" s="143" t="s">
        <v>476</v>
      </c>
    </row>
    <row r="328" spans="2:65" s="1" customFormat="1" ht="19.5">
      <c r="B328" s="31"/>
      <c r="D328" s="145" t="s">
        <v>164</v>
      </c>
      <c r="F328" s="146" t="s">
        <v>477</v>
      </c>
      <c r="I328" s="147"/>
      <c r="L328" s="31"/>
      <c r="M328" s="148"/>
      <c r="T328" s="55"/>
      <c r="AT328" s="16" t="s">
        <v>164</v>
      </c>
      <c r="AU328" s="16" t="s">
        <v>84</v>
      </c>
    </row>
    <row r="329" spans="2:65" s="12" customFormat="1">
      <c r="B329" s="149"/>
      <c r="D329" s="145" t="s">
        <v>166</v>
      </c>
      <c r="E329" s="150" t="s">
        <v>1</v>
      </c>
      <c r="F329" s="151" t="s">
        <v>167</v>
      </c>
      <c r="H329" s="150" t="s">
        <v>1</v>
      </c>
      <c r="I329" s="152"/>
      <c r="L329" s="149"/>
      <c r="M329" s="153"/>
      <c r="T329" s="154"/>
      <c r="AT329" s="150" t="s">
        <v>166</v>
      </c>
      <c r="AU329" s="150" t="s">
        <v>84</v>
      </c>
      <c r="AV329" s="12" t="s">
        <v>82</v>
      </c>
      <c r="AW329" s="12" t="s">
        <v>31</v>
      </c>
      <c r="AX329" s="12" t="s">
        <v>74</v>
      </c>
      <c r="AY329" s="150" t="s">
        <v>154</v>
      </c>
    </row>
    <row r="330" spans="2:65" s="13" customFormat="1">
      <c r="B330" s="155"/>
      <c r="D330" s="145" t="s">
        <v>166</v>
      </c>
      <c r="E330" s="156" t="s">
        <v>1</v>
      </c>
      <c r="F330" s="157" t="s">
        <v>111</v>
      </c>
      <c r="H330" s="158">
        <v>196.119</v>
      </c>
      <c r="I330" s="159"/>
      <c r="L330" s="155"/>
      <c r="M330" s="160"/>
      <c r="T330" s="161"/>
      <c r="AT330" s="156" t="s">
        <v>166</v>
      </c>
      <c r="AU330" s="156" t="s">
        <v>84</v>
      </c>
      <c r="AV330" s="13" t="s">
        <v>84</v>
      </c>
      <c r="AW330" s="13" t="s">
        <v>31</v>
      </c>
      <c r="AX330" s="13" t="s">
        <v>82</v>
      </c>
      <c r="AY330" s="156" t="s">
        <v>154</v>
      </c>
    </row>
    <row r="331" spans="2:65" s="1" customFormat="1" ht="16.5" customHeight="1">
      <c r="B331" s="31"/>
      <c r="C331" s="169" t="s">
        <v>478</v>
      </c>
      <c r="D331" s="169" t="s">
        <v>378</v>
      </c>
      <c r="E331" s="170" t="s">
        <v>479</v>
      </c>
      <c r="F331" s="171" t="s">
        <v>480</v>
      </c>
      <c r="G331" s="172" t="s">
        <v>160</v>
      </c>
      <c r="H331" s="173">
        <v>215.73099999999999</v>
      </c>
      <c r="I331" s="174"/>
      <c r="J331" s="175">
        <f>ROUND(I331*H331,2)</f>
        <v>0</v>
      </c>
      <c r="K331" s="171" t="s">
        <v>481</v>
      </c>
      <c r="L331" s="176"/>
      <c r="M331" s="177" t="s">
        <v>1</v>
      </c>
      <c r="N331" s="178" t="s">
        <v>39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346</v>
      </c>
      <c r="AT331" s="143" t="s">
        <v>378</v>
      </c>
      <c r="AU331" s="143" t="s">
        <v>84</v>
      </c>
      <c r="AY331" s="16" t="s">
        <v>154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6" t="s">
        <v>82</v>
      </c>
      <c r="BK331" s="144">
        <f>ROUND(I331*H331,2)</f>
        <v>0</v>
      </c>
      <c r="BL331" s="16" t="s">
        <v>245</v>
      </c>
      <c r="BM331" s="143" t="s">
        <v>482</v>
      </c>
    </row>
    <row r="332" spans="2:65" s="1" customFormat="1">
      <c r="B332" s="31"/>
      <c r="D332" s="145" t="s">
        <v>164</v>
      </c>
      <c r="F332" s="146" t="s">
        <v>480</v>
      </c>
      <c r="I332" s="147"/>
      <c r="L332" s="31"/>
      <c r="M332" s="148"/>
      <c r="T332" s="55"/>
      <c r="AT332" s="16" t="s">
        <v>164</v>
      </c>
      <c r="AU332" s="16" t="s">
        <v>84</v>
      </c>
    </row>
    <row r="333" spans="2:65" s="13" customFormat="1">
      <c r="B333" s="155"/>
      <c r="D333" s="145" t="s">
        <v>166</v>
      </c>
      <c r="F333" s="157" t="s">
        <v>483</v>
      </c>
      <c r="H333" s="158">
        <v>215.73099999999999</v>
      </c>
      <c r="I333" s="159"/>
      <c r="L333" s="155"/>
      <c r="M333" s="160"/>
      <c r="T333" s="161"/>
      <c r="AT333" s="156" t="s">
        <v>166</v>
      </c>
      <c r="AU333" s="156" t="s">
        <v>84</v>
      </c>
      <c r="AV333" s="13" t="s">
        <v>84</v>
      </c>
      <c r="AW333" s="13" t="s">
        <v>4</v>
      </c>
      <c r="AX333" s="13" t="s">
        <v>82</v>
      </c>
      <c r="AY333" s="156" t="s">
        <v>154</v>
      </c>
    </row>
    <row r="334" spans="2:65" s="1" customFormat="1" ht="33" customHeight="1">
      <c r="B334" s="31"/>
      <c r="C334" s="132" t="s">
        <v>484</v>
      </c>
      <c r="D334" s="132" t="s">
        <v>157</v>
      </c>
      <c r="E334" s="133" t="s">
        <v>485</v>
      </c>
      <c r="F334" s="134" t="s">
        <v>486</v>
      </c>
      <c r="G334" s="135" t="s">
        <v>160</v>
      </c>
      <c r="H334" s="136">
        <v>56.64</v>
      </c>
      <c r="I334" s="137"/>
      <c r="J334" s="138">
        <f>ROUND(I334*H334,2)</f>
        <v>0</v>
      </c>
      <c r="K334" s="134" t="s">
        <v>161</v>
      </c>
      <c r="L334" s="31"/>
      <c r="M334" s="139" t="s">
        <v>1</v>
      </c>
      <c r="N334" s="140" t="s">
        <v>39</v>
      </c>
      <c r="P334" s="141">
        <f>O334*H334</f>
        <v>0</v>
      </c>
      <c r="Q334" s="141">
        <v>2.5999999999999998E-4</v>
      </c>
      <c r="R334" s="141">
        <f>Q334*H334</f>
        <v>1.4726399999999999E-2</v>
      </c>
      <c r="S334" s="141">
        <v>0</v>
      </c>
      <c r="T334" s="142">
        <f>S334*H334</f>
        <v>0</v>
      </c>
      <c r="AR334" s="143" t="s">
        <v>245</v>
      </c>
      <c r="AT334" s="143" t="s">
        <v>157</v>
      </c>
      <c r="AU334" s="143" t="s">
        <v>84</v>
      </c>
      <c r="AY334" s="16" t="s">
        <v>154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6" t="s">
        <v>82</v>
      </c>
      <c r="BK334" s="144">
        <f>ROUND(I334*H334,2)</f>
        <v>0</v>
      </c>
      <c r="BL334" s="16" t="s">
        <v>245</v>
      </c>
      <c r="BM334" s="143" t="s">
        <v>487</v>
      </c>
    </row>
    <row r="335" spans="2:65" s="1" customFormat="1" ht="29.25">
      <c r="B335" s="31"/>
      <c r="D335" s="145" t="s">
        <v>164</v>
      </c>
      <c r="F335" s="146" t="s">
        <v>488</v>
      </c>
      <c r="I335" s="147"/>
      <c r="L335" s="31"/>
      <c r="M335" s="148"/>
      <c r="T335" s="55"/>
      <c r="AT335" s="16" t="s">
        <v>164</v>
      </c>
      <c r="AU335" s="16" t="s">
        <v>84</v>
      </c>
    </row>
    <row r="336" spans="2:65" s="13" customFormat="1">
      <c r="B336" s="155"/>
      <c r="D336" s="145" t="s">
        <v>166</v>
      </c>
      <c r="E336" s="156" t="s">
        <v>1</v>
      </c>
      <c r="F336" s="157" t="s">
        <v>489</v>
      </c>
      <c r="H336" s="158">
        <v>56.64</v>
      </c>
      <c r="I336" s="159"/>
      <c r="L336" s="155"/>
      <c r="M336" s="160"/>
      <c r="T336" s="161"/>
      <c r="AT336" s="156" t="s">
        <v>166</v>
      </c>
      <c r="AU336" s="156" t="s">
        <v>84</v>
      </c>
      <c r="AV336" s="13" t="s">
        <v>84</v>
      </c>
      <c r="AW336" s="13" t="s">
        <v>31</v>
      </c>
      <c r="AX336" s="13" t="s">
        <v>74</v>
      </c>
      <c r="AY336" s="156" t="s">
        <v>154</v>
      </c>
    </row>
    <row r="337" spans="2:65" s="14" customFormat="1">
      <c r="B337" s="162"/>
      <c r="D337" s="145" t="s">
        <v>166</v>
      </c>
      <c r="E337" s="163" t="s">
        <v>113</v>
      </c>
      <c r="F337" s="164" t="s">
        <v>224</v>
      </c>
      <c r="H337" s="165">
        <v>56.64</v>
      </c>
      <c r="I337" s="166"/>
      <c r="L337" s="162"/>
      <c r="M337" s="167"/>
      <c r="T337" s="168"/>
      <c r="AT337" s="163" t="s">
        <v>166</v>
      </c>
      <c r="AU337" s="163" t="s">
        <v>84</v>
      </c>
      <c r="AV337" s="14" t="s">
        <v>162</v>
      </c>
      <c r="AW337" s="14" t="s">
        <v>31</v>
      </c>
      <c r="AX337" s="14" t="s">
        <v>82</v>
      </c>
      <c r="AY337" s="163" t="s">
        <v>154</v>
      </c>
    </row>
    <row r="338" spans="2:65" s="1" customFormat="1" ht="33" customHeight="1">
      <c r="B338" s="31"/>
      <c r="C338" s="132" t="s">
        <v>490</v>
      </c>
      <c r="D338" s="132" t="s">
        <v>157</v>
      </c>
      <c r="E338" s="133" t="s">
        <v>491</v>
      </c>
      <c r="F338" s="134" t="s">
        <v>492</v>
      </c>
      <c r="G338" s="135" t="s">
        <v>160</v>
      </c>
      <c r="H338" s="136">
        <v>196.119</v>
      </c>
      <c r="I338" s="137"/>
      <c r="J338" s="138">
        <f>ROUND(I338*H338,2)</f>
        <v>0</v>
      </c>
      <c r="K338" s="134" t="s">
        <v>161</v>
      </c>
      <c r="L338" s="31"/>
      <c r="M338" s="139" t="s">
        <v>1</v>
      </c>
      <c r="N338" s="140" t="s">
        <v>39</v>
      </c>
      <c r="P338" s="141">
        <f>O338*H338</f>
        <v>0</v>
      </c>
      <c r="Q338" s="141">
        <v>2.9E-4</v>
      </c>
      <c r="R338" s="141">
        <f>Q338*H338</f>
        <v>5.6874510000000003E-2</v>
      </c>
      <c r="S338" s="141">
        <v>0</v>
      </c>
      <c r="T338" s="142">
        <f>S338*H338</f>
        <v>0</v>
      </c>
      <c r="AR338" s="143" t="s">
        <v>245</v>
      </c>
      <c r="AT338" s="143" t="s">
        <v>157</v>
      </c>
      <c r="AU338" s="143" t="s">
        <v>84</v>
      </c>
      <c r="AY338" s="16" t="s">
        <v>154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6" t="s">
        <v>82</v>
      </c>
      <c r="BK338" s="144">
        <f>ROUND(I338*H338,2)</f>
        <v>0</v>
      </c>
      <c r="BL338" s="16" t="s">
        <v>245</v>
      </c>
      <c r="BM338" s="143" t="s">
        <v>493</v>
      </c>
    </row>
    <row r="339" spans="2:65" s="1" customFormat="1" ht="29.25">
      <c r="B339" s="31"/>
      <c r="D339" s="145" t="s">
        <v>164</v>
      </c>
      <c r="F339" s="146" t="s">
        <v>494</v>
      </c>
      <c r="I339" s="147"/>
      <c r="L339" s="31"/>
      <c r="M339" s="148"/>
      <c r="T339" s="55"/>
      <c r="AT339" s="16" t="s">
        <v>164</v>
      </c>
      <c r="AU339" s="16" t="s">
        <v>84</v>
      </c>
    </row>
    <row r="340" spans="2:65" s="12" customFormat="1">
      <c r="B340" s="149"/>
      <c r="D340" s="145" t="s">
        <v>166</v>
      </c>
      <c r="E340" s="150" t="s">
        <v>1</v>
      </c>
      <c r="F340" s="151" t="s">
        <v>167</v>
      </c>
      <c r="H340" s="150" t="s">
        <v>1</v>
      </c>
      <c r="I340" s="152"/>
      <c r="L340" s="149"/>
      <c r="M340" s="153"/>
      <c r="T340" s="154"/>
      <c r="AT340" s="150" t="s">
        <v>166</v>
      </c>
      <c r="AU340" s="150" t="s">
        <v>84</v>
      </c>
      <c r="AV340" s="12" t="s">
        <v>82</v>
      </c>
      <c r="AW340" s="12" t="s">
        <v>31</v>
      </c>
      <c r="AX340" s="12" t="s">
        <v>74</v>
      </c>
      <c r="AY340" s="150" t="s">
        <v>154</v>
      </c>
    </row>
    <row r="341" spans="2:65" s="13" customFormat="1">
      <c r="B341" s="155"/>
      <c r="D341" s="145" t="s">
        <v>166</v>
      </c>
      <c r="E341" s="156" t="s">
        <v>1</v>
      </c>
      <c r="F341" s="157" t="s">
        <v>495</v>
      </c>
      <c r="H341" s="158">
        <v>196.119</v>
      </c>
      <c r="I341" s="159"/>
      <c r="L341" s="155"/>
      <c r="M341" s="160"/>
      <c r="T341" s="161"/>
      <c r="AT341" s="156" t="s">
        <v>166</v>
      </c>
      <c r="AU341" s="156" t="s">
        <v>84</v>
      </c>
      <c r="AV341" s="13" t="s">
        <v>84</v>
      </c>
      <c r="AW341" s="13" t="s">
        <v>31</v>
      </c>
      <c r="AX341" s="13" t="s">
        <v>74</v>
      </c>
      <c r="AY341" s="156" t="s">
        <v>154</v>
      </c>
    </row>
    <row r="342" spans="2:65" s="14" customFormat="1">
      <c r="B342" s="162"/>
      <c r="D342" s="145" t="s">
        <v>166</v>
      </c>
      <c r="E342" s="163" t="s">
        <v>111</v>
      </c>
      <c r="F342" s="164" t="s">
        <v>224</v>
      </c>
      <c r="H342" s="165">
        <v>196.119</v>
      </c>
      <c r="I342" s="166"/>
      <c r="L342" s="162"/>
      <c r="M342" s="179"/>
      <c r="N342" s="180"/>
      <c r="O342" s="180"/>
      <c r="P342" s="180"/>
      <c r="Q342" s="180"/>
      <c r="R342" s="180"/>
      <c r="S342" s="180"/>
      <c r="T342" s="181"/>
      <c r="AT342" s="163" t="s">
        <v>166</v>
      </c>
      <c r="AU342" s="163" t="s">
        <v>84</v>
      </c>
      <c r="AV342" s="14" t="s">
        <v>162</v>
      </c>
      <c r="AW342" s="14" t="s">
        <v>31</v>
      </c>
      <c r="AX342" s="14" t="s">
        <v>82</v>
      </c>
      <c r="AY342" s="163" t="s">
        <v>154</v>
      </c>
    </row>
    <row r="343" spans="2:65" s="1" customFormat="1" ht="6.95" customHeight="1">
      <c r="B343" s="43"/>
      <c r="C343" s="44"/>
      <c r="D343" s="44"/>
      <c r="E343" s="44"/>
      <c r="F343" s="44"/>
      <c r="G343" s="44"/>
      <c r="H343" s="44"/>
      <c r="I343" s="44"/>
      <c r="J343" s="44"/>
      <c r="K343" s="44"/>
      <c r="L343" s="31"/>
    </row>
  </sheetData>
  <sheetProtection algorithmName="SHA-512" hashValue="zj1Kak7JLX+u2bw6c0rdOZW7ZLxuIOjFWQr3qo9MCKjgB7C7ts4CdOlvz6EvWhTYLTW7kfJUmPZa3uW6TimD5w==" saltValue="H+i3X0XFtxwjwdrVFCUwjQ==" spinCount="100000" sheet="1" formatColumns="0" formatRows="0" autoFilter="0"/>
  <autoFilter ref="C127:K342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496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ROUND((SUM(BE121:BE256)),  2)</f>
        <v>0</v>
      </c>
      <c r="I33" s="92">
        <v>0.21</v>
      </c>
      <c r="J33" s="91">
        <f>ROUND(((SUM(BE121:BE256))*I33),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ROUND((SUM(BF121:BF256)),  2)</f>
        <v>0</v>
      </c>
      <c r="I34" s="92">
        <v>0.15</v>
      </c>
      <c r="J34" s="91">
        <f>ROUND(((SUM(BF121:BF256))*I34),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ROUND((SUM(BG121:BG256)),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ROUND((SUM(BH121:BH256)),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ROUND((SUM(BI121:BI256)),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D.1.2 - Zdravotně technické instalace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J121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132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497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498</v>
      </c>
      <c r="E99" s="110"/>
      <c r="F99" s="110"/>
      <c r="G99" s="110"/>
      <c r="H99" s="110"/>
      <c r="I99" s="110"/>
      <c r="J99" s="111">
        <f>J166</f>
        <v>0</v>
      </c>
      <c r="L99" s="108"/>
    </row>
    <row r="100" spans="2:12" s="9" customFormat="1" ht="19.899999999999999" customHeight="1">
      <c r="B100" s="108"/>
      <c r="D100" s="109" t="s">
        <v>499</v>
      </c>
      <c r="E100" s="110"/>
      <c r="F100" s="110"/>
      <c r="G100" s="110"/>
      <c r="H100" s="110"/>
      <c r="I100" s="110"/>
      <c r="J100" s="111">
        <f>J225</f>
        <v>0</v>
      </c>
      <c r="L100" s="108"/>
    </row>
    <row r="101" spans="2:12" s="8" customFormat="1" ht="24.95" customHeight="1">
      <c r="B101" s="104"/>
      <c r="D101" s="105" t="s">
        <v>500</v>
      </c>
      <c r="E101" s="106"/>
      <c r="F101" s="106"/>
      <c r="G101" s="106"/>
      <c r="H101" s="106"/>
      <c r="I101" s="106"/>
      <c r="J101" s="107">
        <f>J248</f>
        <v>0</v>
      </c>
      <c r="L101" s="104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139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32" t="str">
        <f>E7</f>
        <v>REKONSTRUKCE LABORATOŘE CHEMIE</v>
      </c>
      <c r="F111" s="233"/>
      <c r="G111" s="233"/>
      <c r="H111" s="233"/>
      <c r="L111" s="31"/>
    </row>
    <row r="112" spans="2:12" s="1" customFormat="1" ht="12" customHeight="1">
      <c r="B112" s="31"/>
      <c r="C112" s="26" t="s">
        <v>115</v>
      </c>
      <c r="L112" s="31"/>
    </row>
    <row r="113" spans="2:65" s="1" customFormat="1" ht="16.5" customHeight="1">
      <c r="B113" s="31"/>
      <c r="E113" s="222" t="str">
        <f>E9</f>
        <v>D.1.2 - Zdravotně technické instalace</v>
      </c>
      <c r="F113" s="231"/>
      <c r="G113" s="231"/>
      <c r="H113" s="231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Gymnázium Jiřího z Poděbrad</v>
      </c>
      <c r="I115" s="26" t="s">
        <v>22</v>
      </c>
      <c r="J115" s="51" t="str">
        <f>IF(J12="","",J12)</f>
        <v>12. 6. 2023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 xml:space="preserve"> </v>
      </c>
      <c r="I117" s="26" t="s">
        <v>30</v>
      </c>
      <c r="J117" s="29" t="str">
        <f>E21</f>
        <v xml:space="preserve"> </v>
      </c>
      <c r="L117" s="31"/>
    </row>
    <row r="118" spans="2:65" s="1" customFormat="1" ht="15.2" customHeight="1">
      <c r="B118" s="31"/>
      <c r="C118" s="26" t="s">
        <v>28</v>
      </c>
      <c r="F118" s="24" t="str">
        <f>IF(E18="","",E18)</f>
        <v>Vyplň údaj</v>
      </c>
      <c r="I118" s="26" t="s">
        <v>32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2"/>
      <c r="C120" s="113" t="s">
        <v>140</v>
      </c>
      <c r="D120" s="114" t="s">
        <v>59</v>
      </c>
      <c r="E120" s="114" t="s">
        <v>55</v>
      </c>
      <c r="F120" s="114" t="s">
        <v>56</v>
      </c>
      <c r="G120" s="114" t="s">
        <v>141</v>
      </c>
      <c r="H120" s="114" t="s">
        <v>142</v>
      </c>
      <c r="I120" s="114" t="s">
        <v>143</v>
      </c>
      <c r="J120" s="114" t="s">
        <v>124</v>
      </c>
      <c r="K120" s="115" t="s">
        <v>144</v>
      </c>
      <c r="L120" s="112"/>
      <c r="M120" s="58" t="s">
        <v>1</v>
      </c>
      <c r="N120" s="59" t="s">
        <v>38</v>
      </c>
      <c r="O120" s="59" t="s">
        <v>145</v>
      </c>
      <c r="P120" s="59" t="s">
        <v>146</v>
      </c>
      <c r="Q120" s="59" t="s">
        <v>147</v>
      </c>
      <c r="R120" s="59" t="s">
        <v>148</v>
      </c>
      <c r="S120" s="59" t="s">
        <v>149</v>
      </c>
      <c r="T120" s="60" t="s">
        <v>150</v>
      </c>
    </row>
    <row r="121" spans="2:65" s="1" customFormat="1" ht="22.9" customHeight="1">
      <c r="B121" s="31"/>
      <c r="C121" s="63" t="s">
        <v>151</v>
      </c>
      <c r="J121" s="116">
        <f>BK121</f>
        <v>0</v>
      </c>
      <c r="L121" s="31"/>
      <c r="M121" s="61"/>
      <c r="N121" s="52"/>
      <c r="O121" s="52"/>
      <c r="P121" s="117">
        <f>P122+P248</f>
        <v>0</v>
      </c>
      <c r="Q121" s="52"/>
      <c r="R121" s="117">
        <f>R122+R248</f>
        <v>0.10101</v>
      </c>
      <c r="S121" s="52"/>
      <c r="T121" s="118">
        <f>T122+T248</f>
        <v>5.1999999999999995E-4</v>
      </c>
      <c r="AT121" s="16" t="s">
        <v>73</v>
      </c>
      <c r="AU121" s="16" t="s">
        <v>126</v>
      </c>
      <c r="BK121" s="119">
        <f>BK122+BK248</f>
        <v>0</v>
      </c>
    </row>
    <row r="122" spans="2:65" s="11" customFormat="1" ht="25.9" customHeight="1">
      <c r="B122" s="120"/>
      <c r="D122" s="121" t="s">
        <v>73</v>
      </c>
      <c r="E122" s="122" t="s">
        <v>312</v>
      </c>
      <c r="F122" s="122" t="s">
        <v>313</v>
      </c>
      <c r="I122" s="123"/>
      <c r="J122" s="124">
        <f>BK122</f>
        <v>0</v>
      </c>
      <c r="L122" s="120"/>
      <c r="M122" s="125"/>
      <c r="P122" s="126">
        <f>P123+P166+P225</f>
        <v>0</v>
      </c>
      <c r="R122" s="126">
        <f>R123+R166+R225</f>
        <v>0.10101</v>
      </c>
      <c r="T122" s="127">
        <f>T123+T166+T225</f>
        <v>5.1999999999999995E-4</v>
      </c>
      <c r="AR122" s="121" t="s">
        <v>84</v>
      </c>
      <c r="AT122" s="128" t="s">
        <v>73</v>
      </c>
      <c r="AU122" s="128" t="s">
        <v>74</v>
      </c>
      <c r="AY122" s="121" t="s">
        <v>154</v>
      </c>
      <c r="BK122" s="129">
        <f>BK123+BK166+BK225</f>
        <v>0</v>
      </c>
    </row>
    <row r="123" spans="2:65" s="11" customFormat="1" ht="22.9" customHeight="1">
      <c r="B123" s="120"/>
      <c r="D123" s="121" t="s">
        <v>73</v>
      </c>
      <c r="E123" s="130" t="s">
        <v>501</v>
      </c>
      <c r="F123" s="130" t="s">
        <v>502</v>
      </c>
      <c r="I123" s="123"/>
      <c r="J123" s="131">
        <f>BK123</f>
        <v>0</v>
      </c>
      <c r="L123" s="120"/>
      <c r="M123" s="125"/>
      <c r="P123" s="126">
        <f>SUM(P124:P165)</f>
        <v>0</v>
      </c>
      <c r="R123" s="126">
        <f>SUM(R124:R165)</f>
        <v>2.205E-2</v>
      </c>
      <c r="T123" s="127">
        <f>SUM(T124:T165)</f>
        <v>0</v>
      </c>
      <c r="AR123" s="121" t="s">
        <v>84</v>
      </c>
      <c r="AT123" s="128" t="s">
        <v>73</v>
      </c>
      <c r="AU123" s="128" t="s">
        <v>82</v>
      </c>
      <c r="AY123" s="121" t="s">
        <v>154</v>
      </c>
      <c r="BK123" s="129">
        <f>SUM(BK124:BK165)</f>
        <v>0</v>
      </c>
    </row>
    <row r="124" spans="2:65" s="1" customFormat="1" ht="16.5" customHeight="1">
      <c r="B124" s="31"/>
      <c r="C124" s="132" t="s">
        <v>82</v>
      </c>
      <c r="D124" s="132" t="s">
        <v>157</v>
      </c>
      <c r="E124" s="133" t="s">
        <v>503</v>
      </c>
      <c r="F124" s="134" t="s">
        <v>504</v>
      </c>
      <c r="G124" s="135" t="s">
        <v>253</v>
      </c>
      <c r="H124" s="136">
        <v>1</v>
      </c>
      <c r="I124" s="137"/>
      <c r="J124" s="138">
        <f>ROUND(I124*H124,2)</f>
        <v>0</v>
      </c>
      <c r="K124" s="134" t="s">
        <v>161</v>
      </c>
      <c r="L124" s="31"/>
      <c r="M124" s="139" t="s">
        <v>1</v>
      </c>
      <c r="N124" s="140" t="s">
        <v>39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245</v>
      </c>
      <c r="AT124" s="143" t="s">
        <v>157</v>
      </c>
      <c r="AU124" s="143" t="s">
        <v>84</v>
      </c>
      <c r="AY124" s="16" t="s">
        <v>154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82</v>
      </c>
      <c r="BK124" s="144">
        <f>ROUND(I124*H124,2)</f>
        <v>0</v>
      </c>
      <c r="BL124" s="16" t="s">
        <v>245</v>
      </c>
      <c r="BM124" s="143" t="s">
        <v>84</v>
      </c>
    </row>
    <row r="125" spans="2:65" s="1" customFormat="1">
      <c r="B125" s="31"/>
      <c r="D125" s="145" t="s">
        <v>164</v>
      </c>
      <c r="F125" s="146" t="s">
        <v>505</v>
      </c>
      <c r="I125" s="147"/>
      <c r="L125" s="31"/>
      <c r="M125" s="148"/>
      <c r="T125" s="55"/>
      <c r="AT125" s="16" t="s">
        <v>164</v>
      </c>
      <c r="AU125" s="16" t="s">
        <v>84</v>
      </c>
    </row>
    <row r="126" spans="2:65" s="13" customFormat="1">
      <c r="B126" s="155"/>
      <c r="D126" s="145" t="s">
        <v>166</v>
      </c>
      <c r="E126" s="156" t="s">
        <v>1</v>
      </c>
      <c r="F126" s="157" t="s">
        <v>506</v>
      </c>
      <c r="H126" s="158">
        <v>1</v>
      </c>
      <c r="I126" s="159"/>
      <c r="L126" s="155"/>
      <c r="M126" s="160"/>
      <c r="T126" s="161"/>
      <c r="AT126" s="156" t="s">
        <v>166</v>
      </c>
      <c r="AU126" s="156" t="s">
        <v>84</v>
      </c>
      <c r="AV126" s="13" t="s">
        <v>84</v>
      </c>
      <c r="AW126" s="13" t="s">
        <v>31</v>
      </c>
      <c r="AX126" s="13" t="s">
        <v>74</v>
      </c>
      <c r="AY126" s="156" t="s">
        <v>154</v>
      </c>
    </row>
    <row r="127" spans="2:65" s="14" customFormat="1">
      <c r="B127" s="162"/>
      <c r="D127" s="145" t="s">
        <v>166</v>
      </c>
      <c r="E127" s="163" t="s">
        <v>1</v>
      </c>
      <c r="F127" s="164" t="s">
        <v>224</v>
      </c>
      <c r="H127" s="165">
        <v>1</v>
      </c>
      <c r="I127" s="166"/>
      <c r="L127" s="162"/>
      <c r="M127" s="167"/>
      <c r="T127" s="168"/>
      <c r="AT127" s="163" t="s">
        <v>166</v>
      </c>
      <c r="AU127" s="163" t="s">
        <v>84</v>
      </c>
      <c r="AV127" s="14" t="s">
        <v>162</v>
      </c>
      <c r="AW127" s="14" t="s">
        <v>31</v>
      </c>
      <c r="AX127" s="14" t="s">
        <v>82</v>
      </c>
      <c r="AY127" s="163" t="s">
        <v>154</v>
      </c>
    </row>
    <row r="128" spans="2:65" s="1" customFormat="1" ht="16.5" customHeight="1">
      <c r="B128" s="31"/>
      <c r="C128" s="132" t="s">
        <v>84</v>
      </c>
      <c r="D128" s="132" t="s">
        <v>157</v>
      </c>
      <c r="E128" s="133" t="s">
        <v>507</v>
      </c>
      <c r="F128" s="134" t="s">
        <v>508</v>
      </c>
      <c r="G128" s="135" t="s">
        <v>253</v>
      </c>
      <c r="H128" s="136">
        <v>1</v>
      </c>
      <c r="I128" s="137"/>
      <c r="J128" s="138">
        <f>ROUND(I128*H128,2)</f>
        <v>0</v>
      </c>
      <c r="K128" s="134" t="s">
        <v>161</v>
      </c>
      <c r="L128" s="31"/>
      <c r="M128" s="139" t="s">
        <v>1</v>
      </c>
      <c r="N128" s="140" t="s">
        <v>39</v>
      </c>
      <c r="P128" s="141">
        <f>O128*H128</f>
        <v>0</v>
      </c>
      <c r="Q128" s="141">
        <v>8.8999999999999995E-4</v>
      </c>
      <c r="R128" s="141">
        <f>Q128*H128</f>
        <v>8.8999999999999995E-4</v>
      </c>
      <c r="S128" s="141">
        <v>0</v>
      </c>
      <c r="T128" s="142">
        <f>S128*H128</f>
        <v>0</v>
      </c>
      <c r="AR128" s="143" t="s">
        <v>245</v>
      </c>
      <c r="AT128" s="143" t="s">
        <v>157</v>
      </c>
      <c r="AU128" s="143" t="s">
        <v>84</v>
      </c>
      <c r="AY128" s="16" t="s">
        <v>154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82</v>
      </c>
      <c r="BK128" s="144">
        <f>ROUND(I128*H128,2)</f>
        <v>0</v>
      </c>
      <c r="BL128" s="16" t="s">
        <v>245</v>
      </c>
      <c r="BM128" s="143" t="s">
        <v>162</v>
      </c>
    </row>
    <row r="129" spans="2:65" s="1" customFormat="1" ht="19.5">
      <c r="B129" s="31"/>
      <c r="D129" s="145" t="s">
        <v>164</v>
      </c>
      <c r="F129" s="146" t="s">
        <v>509</v>
      </c>
      <c r="I129" s="147"/>
      <c r="L129" s="31"/>
      <c r="M129" s="148"/>
      <c r="T129" s="55"/>
      <c r="AT129" s="16" t="s">
        <v>164</v>
      </c>
      <c r="AU129" s="16" t="s">
        <v>84</v>
      </c>
    </row>
    <row r="130" spans="2:65" s="13" customFormat="1">
      <c r="B130" s="155"/>
      <c r="D130" s="145" t="s">
        <v>166</v>
      </c>
      <c r="E130" s="156" t="s">
        <v>1</v>
      </c>
      <c r="F130" s="157" t="s">
        <v>506</v>
      </c>
      <c r="H130" s="158">
        <v>1</v>
      </c>
      <c r="I130" s="159"/>
      <c r="L130" s="155"/>
      <c r="M130" s="160"/>
      <c r="T130" s="161"/>
      <c r="AT130" s="156" t="s">
        <v>166</v>
      </c>
      <c r="AU130" s="156" t="s">
        <v>84</v>
      </c>
      <c r="AV130" s="13" t="s">
        <v>84</v>
      </c>
      <c r="AW130" s="13" t="s">
        <v>31</v>
      </c>
      <c r="AX130" s="13" t="s">
        <v>74</v>
      </c>
      <c r="AY130" s="156" t="s">
        <v>154</v>
      </c>
    </row>
    <row r="131" spans="2:65" s="14" customFormat="1">
      <c r="B131" s="162"/>
      <c r="D131" s="145" t="s">
        <v>166</v>
      </c>
      <c r="E131" s="163" t="s">
        <v>1</v>
      </c>
      <c r="F131" s="164" t="s">
        <v>224</v>
      </c>
      <c r="H131" s="165">
        <v>1</v>
      </c>
      <c r="I131" s="166"/>
      <c r="L131" s="162"/>
      <c r="M131" s="167"/>
      <c r="T131" s="168"/>
      <c r="AT131" s="163" t="s">
        <v>166</v>
      </c>
      <c r="AU131" s="163" t="s">
        <v>84</v>
      </c>
      <c r="AV131" s="14" t="s">
        <v>162</v>
      </c>
      <c r="AW131" s="14" t="s">
        <v>31</v>
      </c>
      <c r="AX131" s="14" t="s">
        <v>82</v>
      </c>
      <c r="AY131" s="163" t="s">
        <v>154</v>
      </c>
    </row>
    <row r="132" spans="2:65" s="1" customFormat="1" ht="16.5" customHeight="1">
      <c r="B132" s="31"/>
      <c r="C132" s="132" t="s">
        <v>172</v>
      </c>
      <c r="D132" s="132" t="s">
        <v>157</v>
      </c>
      <c r="E132" s="133" t="s">
        <v>510</v>
      </c>
      <c r="F132" s="134" t="s">
        <v>511</v>
      </c>
      <c r="G132" s="135" t="s">
        <v>253</v>
      </c>
      <c r="H132" s="136">
        <v>1</v>
      </c>
      <c r="I132" s="137"/>
      <c r="J132" s="138">
        <f>ROUND(I132*H132,2)</f>
        <v>0</v>
      </c>
      <c r="K132" s="134" t="s">
        <v>161</v>
      </c>
      <c r="L132" s="31"/>
      <c r="M132" s="139" t="s">
        <v>1</v>
      </c>
      <c r="N132" s="140" t="s">
        <v>39</v>
      </c>
      <c r="P132" s="141">
        <f>O132*H132</f>
        <v>0</v>
      </c>
      <c r="Q132" s="141">
        <v>5.1999999999999995E-4</v>
      </c>
      <c r="R132" s="141">
        <f>Q132*H132</f>
        <v>5.1999999999999995E-4</v>
      </c>
      <c r="S132" s="141">
        <v>0</v>
      </c>
      <c r="T132" s="142">
        <f>S132*H132</f>
        <v>0</v>
      </c>
      <c r="AR132" s="143" t="s">
        <v>245</v>
      </c>
      <c r="AT132" s="143" t="s">
        <v>157</v>
      </c>
      <c r="AU132" s="143" t="s">
        <v>84</v>
      </c>
      <c r="AY132" s="16" t="s">
        <v>154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82</v>
      </c>
      <c r="BK132" s="144">
        <f>ROUND(I132*H132,2)</f>
        <v>0</v>
      </c>
      <c r="BL132" s="16" t="s">
        <v>245</v>
      </c>
      <c r="BM132" s="143" t="s">
        <v>155</v>
      </c>
    </row>
    <row r="133" spans="2:65" s="1" customFormat="1" ht="19.5">
      <c r="B133" s="31"/>
      <c r="D133" s="145" t="s">
        <v>164</v>
      </c>
      <c r="F133" s="146" t="s">
        <v>512</v>
      </c>
      <c r="I133" s="147"/>
      <c r="L133" s="31"/>
      <c r="M133" s="148"/>
      <c r="T133" s="55"/>
      <c r="AT133" s="16" t="s">
        <v>164</v>
      </c>
      <c r="AU133" s="16" t="s">
        <v>84</v>
      </c>
    </row>
    <row r="134" spans="2:65" s="13" customFormat="1">
      <c r="B134" s="155"/>
      <c r="D134" s="145" t="s">
        <v>166</v>
      </c>
      <c r="E134" s="156" t="s">
        <v>1</v>
      </c>
      <c r="F134" s="157" t="s">
        <v>506</v>
      </c>
      <c r="H134" s="158">
        <v>1</v>
      </c>
      <c r="I134" s="159"/>
      <c r="L134" s="155"/>
      <c r="M134" s="160"/>
      <c r="T134" s="161"/>
      <c r="AT134" s="156" t="s">
        <v>166</v>
      </c>
      <c r="AU134" s="156" t="s">
        <v>84</v>
      </c>
      <c r="AV134" s="13" t="s">
        <v>84</v>
      </c>
      <c r="AW134" s="13" t="s">
        <v>31</v>
      </c>
      <c r="AX134" s="13" t="s">
        <v>74</v>
      </c>
      <c r="AY134" s="156" t="s">
        <v>154</v>
      </c>
    </row>
    <row r="135" spans="2:65" s="14" customFormat="1">
      <c r="B135" s="162"/>
      <c r="D135" s="145" t="s">
        <v>166</v>
      </c>
      <c r="E135" s="163" t="s">
        <v>1</v>
      </c>
      <c r="F135" s="164" t="s">
        <v>224</v>
      </c>
      <c r="H135" s="165">
        <v>1</v>
      </c>
      <c r="I135" s="166"/>
      <c r="L135" s="162"/>
      <c r="M135" s="167"/>
      <c r="T135" s="168"/>
      <c r="AT135" s="163" t="s">
        <v>166</v>
      </c>
      <c r="AU135" s="163" t="s">
        <v>84</v>
      </c>
      <c r="AV135" s="14" t="s">
        <v>162</v>
      </c>
      <c r="AW135" s="14" t="s">
        <v>31</v>
      </c>
      <c r="AX135" s="14" t="s">
        <v>82</v>
      </c>
      <c r="AY135" s="163" t="s">
        <v>154</v>
      </c>
    </row>
    <row r="136" spans="2:65" s="1" customFormat="1" ht="16.5" customHeight="1">
      <c r="B136" s="31"/>
      <c r="C136" s="132" t="s">
        <v>162</v>
      </c>
      <c r="D136" s="132" t="s">
        <v>157</v>
      </c>
      <c r="E136" s="133" t="s">
        <v>513</v>
      </c>
      <c r="F136" s="134" t="s">
        <v>514</v>
      </c>
      <c r="G136" s="135" t="s">
        <v>213</v>
      </c>
      <c r="H136" s="136">
        <v>4</v>
      </c>
      <c r="I136" s="137"/>
      <c r="J136" s="138">
        <f>ROUND(I136*H136,2)</f>
        <v>0</v>
      </c>
      <c r="K136" s="134" t="s">
        <v>161</v>
      </c>
      <c r="L136" s="31"/>
      <c r="M136" s="139" t="s">
        <v>1</v>
      </c>
      <c r="N136" s="140" t="s">
        <v>39</v>
      </c>
      <c r="P136" s="141">
        <f>O136*H136</f>
        <v>0</v>
      </c>
      <c r="Q136" s="141">
        <v>4.0999999999999999E-4</v>
      </c>
      <c r="R136" s="141">
        <f>Q136*H136</f>
        <v>1.64E-3</v>
      </c>
      <c r="S136" s="141">
        <v>0</v>
      </c>
      <c r="T136" s="142">
        <f>S136*H136</f>
        <v>0</v>
      </c>
      <c r="AR136" s="143" t="s">
        <v>245</v>
      </c>
      <c r="AT136" s="143" t="s">
        <v>157</v>
      </c>
      <c r="AU136" s="143" t="s">
        <v>84</v>
      </c>
      <c r="AY136" s="16" t="s">
        <v>154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82</v>
      </c>
      <c r="BK136" s="144">
        <f>ROUND(I136*H136,2)</f>
        <v>0</v>
      </c>
      <c r="BL136" s="16" t="s">
        <v>245</v>
      </c>
      <c r="BM136" s="143" t="s">
        <v>198</v>
      </c>
    </row>
    <row r="137" spans="2:65" s="1" customFormat="1">
      <c r="B137" s="31"/>
      <c r="D137" s="145" t="s">
        <v>164</v>
      </c>
      <c r="F137" s="146" t="s">
        <v>515</v>
      </c>
      <c r="I137" s="147"/>
      <c r="L137" s="31"/>
      <c r="M137" s="148"/>
      <c r="T137" s="55"/>
      <c r="AT137" s="16" t="s">
        <v>164</v>
      </c>
      <c r="AU137" s="16" t="s">
        <v>84</v>
      </c>
    </row>
    <row r="138" spans="2:65" s="13" customFormat="1">
      <c r="B138" s="155"/>
      <c r="D138" s="145" t="s">
        <v>166</v>
      </c>
      <c r="E138" s="156" t="s">
        <v>1</v>
      </c>
      <c r="F138" s="157" t="s">
        <v>516</v>
      </c>
      <c r="H138" s="158">
        <v>4</v>
      </c>
      <c r="I138" s="159"/>
      <c r="L138" s="155"/>
      <c r="M138" s="160"/>
      <c r="T138" s="161"/>
      <c r="AT138" s="156" t="s">
        <v>166</v>
      </c>
      <c r="AU138" s="156" t="s">
        <v>84</v>
      </c>
      <c r="AV138" s="13" t="s">
        <v>84</v>
      </c>
      <c r="AW138" s="13" t="s">
        <v>31</v>
      </c>
      <c r="AX138" s="13" t="s">
        <v>74</v>
      </c>
      <c r="AY138" s="156" t="s">
        <v>154</v>
      </c>
    </row>
    <row r="139" spans="2:65" s="14" customFormat="1">
      <c r="B139" s="162"/>
      <c r="D139" s="145" t="s">
        <v>166</v>
      </c>
      <c r="E139" s="163" t="s">
        <v>1</v>
      </c>
      <c r="F139" s="164" t="s">
        <v>224</v>
      </c>
      <c r="H139" s="165">
        <v>4</v>
      </c>
      <c r="I139" s="166"/>
      <c r="L139" s="162"/>
      <c r="M139" s="167"/>
      <c r="T139" s="168"/>
      <c r="AT139" s="163" t="s">
        <v>166</v>
      </c>
      <c r="AU139" s="163" t="s">
        <v>84</v>
      </c>
      <c r="AV139" s="14" t="s">
        <v>162</v>
      </c>
      <c r="AW139" s="14" t="s">
        <v>31</v>
      </c>
      <c r="AX139" s="14" t="s">
        <v>82</v>
      </c>
      <c r="AY139" s="163" t="s">
        <v>154</v>
      </c>
    </row>
    <row r="140" spans="2:65" s="1" customFormat="1" ht="16.5" customHeight="1">
      <c r="B140" s="31"/>
      <c r="C140" s="132" t="s">
        <v>183</v>
      </c>
      <c r="D140" s="132" t="s">
        <v>157</v>
      </c>
      <c r="E140" s="133" t="s">
        <v>517</v>
      </c>
      <c r="F140" s="134" t="s">
        <v>518</v>
      </c>
      <c r="G140" s="135" t="s">
        <v>213</v>
      </c>
      <c r="H140" s="136">
        <v>10</v>
      </c>
      <c r="I140" s="137"/>
      <c r="J140" s="138">
        <f>ROUND(I140*H140,2)</f>
        <v>0</v>
      </c>
      <c r="K140" s="134" t="s">
        <v>161</v>
      </c>
      <c r="L140" s="31"/>
      <c r="M140" s="139" t="s">
        <v>1</v>
      </c>
      <c r="N140" s="140" t="s">
        <v>39</v>
      </c>
      <c r="P140" s="141">
        <f>O140*H140</f>
        <v>0</v>
      </c>
      <c r="Q140" s="141">
        <v>4.8000000000000001E-4</v>
      </c>
      <c r="R140" s="141">
        <f>Q140*H140</f>
        <v>4.8000000000000004E-3</v>
      </c>
      <c r="S140" s="141">
        <v>0</v>
      </c>
      <c r="T140" s="142">
        <f>S140*H140</f>
        <v>0</v>
      </c>
      <c r="AR140" s="143" t="s">
        <v>245</v>
      </c>
      <c r="AT140" s="143" t="s">
        <v>157</v>
      </c>
      <c r="AU140" s="143" t="s">
        <v>84</v>
      </c>
      <c r="AY140" s="16" t="s">
        <v>154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82</v>
      </c>
      <c r="BK140" s="144">
        <f>ROUND(I140*H140,2)</f>
        <v>0</v>
      </c>
      <c r="BL140" s="16" t="s">
        <v>245</v>
      </c>
      <c r="BM140" s="143" t="s">
        <v>210</v>
      </c>
    </row>
    <row r="141" spans="2:65" s="1" customFormat="1">
      <c r="B141" s="31"/>
      <c r="D141" s="145" t="s">
        <v>164</v>
      </c>
      <c r="F141" s="146" t="s">
        <v>519</v>
      </c>
      <c r="I141" s="147"/>
      <c r="L141" s="31"/>
      <c r="M141" s="148"/>
      <c r="T141" s="55"/>
      <c r="AT141" s="16" t="s">
        <v>164</v>
      </c>
      <c r="AU141" s="16" t="s">
        <v>84</v>
      </c>
    </row>
    <row r="142" spans="2:65" s="13" customFormat="1">
      <c r="B142" s="155"/>
      <c r="D142" s="145" t="s">
        <v>166</v>
      </c>
      <c r="E142" s="156" t="s">
        <v>1</v>
      </c>
      <c r="F142" s="157" t="s">
        <v>520</v>
      </c>
      <c r="H142" s="158">
        <v>10</v>
      </c>
      <c r="I142" s="159"/>
      <c r="L142" s="155"/>
      <c r="M142" s="160"/>
      <c r="T142" s="161"/>
      <c r="AT142" s="156" t="s">
        <v>166</v>
      </c>
      <c r="AU142" s="156" t="s">
        <v>84</v>
      </c>
      <c r="AV142" s="13" t="s">
        <v>84</v>
      </c>
      <c r="AW142" s="13" t="s">
        <v>31</v>
      </c>
      <c r="AX142" s="13" t="s">
        <v>74</v>
      </c>
      <c r="AY142" s="156" t="s">
        <v>154</v>
      </c>
    </row>
    <row r="143" spans="2:65" s="14" customFormat="1">
      <c r="B143" s="162"/>
      <c r="D143" s="145" t="s">
        <v>166</v>
      </c>
      <c r="E143" s="163" t="s">
        <v>1</v>
      </c>
      <c r="F143" s="164" t="s">
        <v>224</v>
      </c>
      <c r="H143" s="165">
        <v>10</v>
      </c>
      <c r="I143" s="166"/>
      <c r="L143" s="162"/>
      <c r="M143" s="167"/>
      <c r="T143" s="168"/>
      <c r="AT143" s="163" t="s">
        <v>166</v>
      </c>
      <c r="AU143" s="163" t="s">
        <v>84</v>
      </c>
      <c r="AV143" s="14" t="s">
        <v>162</v>
      </c>
      <c r="AW143" s="14" t="s">
        <v>31</v>
      </c>
      <c r="AX143" s="14" t="s">
        <v>82</v>
      </c>
      <c r="AY143" s="163" t="s">
        <v>154</v>
      </c>
    </row>
    <row r="144" spans="2:65" s="1" customFormat="1" ht="16.5" customHeight="1">
      <c r="B144" s="31"/>
      <c r="C144" s="132" t="s">
        <v>155</v>
      </c>
      <c r="D144" s="132" t="s">
        <v>157</v>
      </c>
      <c r="E144" s="133" t="s">
        <v>521</v>
      </c>
      <c r="F144" s="134" t="s">
        <v>522</v>
      </c>
      <c r="G144" s="135" t="s">
        <v>213</v>
      </c>
      <c r="H144" s="136">
        <v>20</v>
      </c>
      <c r="I144" s="137"/>
      <c r="J144" s="138">
        <f>ROUND(I144*H144,2)</f>
        <v>0</v>
      </c>
      <c r="K144" s="134" t="s">
        <v>161</v>
      </c>
      <c r="L144" s="31"/>
      <c r="M144" s="139" t="s">
        <v>1</v>
      </c>
      <c r="N144" s="140" t="s">
        <v>39</v>
      </c>
      <c r="P144" s="141">
        <f>O144*H144</f>
        <v>0</v>
      </c>
      <c r="Q144" s="141">
        <v>7.1000000000000002E-4</v>
      </c>
      <c r="R144" s="141">
        <f>Q144*H144</f>
        <v>1.4200000000000001E-2</v>
      </c>
      <c r="S144" s="141">
        <v>0</v>
      </c>
      <c r="T144" s="142">
        <f>S144*H144</f>
        <v>0</v>
      </c>
      <c r="AR144" s="143" t="s">
        <v>245</v>
      </c>
      <c r="AT144" s="143" t="s">
        <v>157</v>
      </c>
      <c r="AU144" s="143" t="s">
        <v>84</v>
      </c>
      <c r="AY144" s="16" t="s">
        <v>154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82</v>
      </c>
      <c r="BK144" s="144">
        <f>ROUND(I144*H144,2)</f>
        <v>0</v>
      </c>
      <c r="BL144" s="16" t="s">
        <v>245</v>
      </c>
      <c r="BM144" s="143" t="s">
        <v>225</v>
      </c>
    </row>
    <row r="145" spans="2:65" s="1" customFormat="1">
      <c r="B145" s="31"/>
      <c r="D145" s="145" t="s">
        <v>164</v>
      </c>
      <c r="F145" s="146" t="s">
        <v>523</v>
      </c>
      <c r="I145" s="147"/>
      <c r="L145" s="31"/>
      <c r="M145" s="148"/>
      <c r="T145" s="55"/>
      <c r="AT145" s="16" t="s">
        <v>164</v>
      </c>
      <c r="AU145" s="16" t="s">
        <v>84</v>
      </c>
    </row>
    <row r="146" spans="2:65" s="13" customFormat="1">
      <c r="B146" s="155"/>
      <c r="D146" s="145" t="s">
        <v>166</v>
      </c>
      <c r="E146" s="156" t="s">
        <v>1</v>
      </c>
      <c r="F146" s="157" t="s">
        <v>524</v>
      </c>
      <c r="H146" s="158">
        <v>20</v>
      </c>
      <c r="I146" s="159"/>
      <c r="L146" s="155"/>
      <c r="M146" s="160"/>
      <c r="T146" s="161"/>
      <c r="AT146" s="156" t="s">
        <v>166</v>
      </c>
      <c r="AU146" s="156" t="s">
        <v>84</v>
      </c>
      <c r="AV146" s="13" t="s">
        <v>84</v>
      </c>
      <c r="AW146" s="13" t="s">
        <v>31</v>
      </c>
      <c r="AX146" s="13" t="s">
        <v>74</v>
      </c>
      <c r="AY146" s="156" t="s">
        <v>154</v>
      </c>
    </row>
    <row r="147" spans="2:65" s="14" customFormat="1">
      <c r="B147" s="162"/>
      <c r="D147" s="145" t="s">
        <v>166</v>
      </c>
      <c r="E147" s="163" t="s">
        <v>1</v>
      </c>
      <c r="F147" s="164" t="s">
        <v>224</v>
      </c>
      <c r="H147" s="165">
        <v>20</v>
      </c>
      <c r="I147" s="166"/>
      <c r="L147" s="162"/>
      <c r="M147" s="167"/>
      <c r="T147" s="168"/>
      <c r="AT147" s="163" t="s">
        <v>166</v>
      </c>
      <c r="AU147" s="163" t="s">
        <v>84</v>
      </c>
      <c r="AV147" s="14" t="s">
        <v>162</v>
      </c>
      <c r="AW147" s="14" t="s">
        <v>31</v>
      </c>
      <c r="AX147" s="14" t="s">
        <v>82</v>
      </c>
      <c r="AY147" s="163" t="s">
        <v>154</v>
      </c>
    </row>
    <row r="148" spans="2:65" s="1" customFormat="1" ht="16.5" customHeight="1">
      <c r="B148" s="31"/>
      <c r="C148" s="132" t="s">
        <v>193</v>
      </c>
      <c r="D148" s="132" t="s">
        <v>157</v>
      </c>
      <c r="E148" s="133" t="s">
        <v>525</v>
      </c>
      <c r="F148" s="134" t="s">
        <v>526</v>
      </c>
      <c r="G148" s="135" t="s">
        <v>253</v>
      </c>
      <c r="H148" s="136">
        <v>3</v>
      </c>
      <c r="I148" s="137"/>
      <c r="J148" s="138">
        <f>ROUND(I148*H148,2)</f>
        <v>0</v>
      </c>
      <c r="K148" s="134" t="s">
        <v>161</v>
      </c>
      <c r="L148" s="31"/>
      <c r="M148" s="139" t="s">
        <v>1</v>
      </c>
      <c r="N148" s="140" t="s">
        <v>39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245</v>
      </c>
      <c r="AT148" s="143" t="s">
        <v>157</v>
      </c>
      <c r="AU148" s="143" t="s">
        <v>84</v>
      </c>
      <c r="AY148" s="16" t="s">
        <v>154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82</v>
      </c>
      <c r="BK148" s="144">
        <f>ROUND(I148*H148,2)</f>
        <v>0</v>
      </c>
      <c r="BL148" s="16" t="s">
        <v>245</v>
      </c>
      <c r="BM148" s="143" t="s">
        <v>236</v>
      </c>
    </row>
    <row r="149" spans="2:65" s="1" customFormat="1" ht="19.5">
      <c r="B149" s="31"/>
      <c r="D149" s="145" t="s">
        <v>164</v>
      </c>
      <c r="F149" s="146" t="s">
        <v>527</v>
      </c>
      <c r="I149" s="147"/>
      <c r="L149" s="31"/>
      <c r="M149" s="148"/>
      <c r="T149" s="55"/>
      <c r="AT149" s="16" t="s">
        <v>164</v>
      </c>
      <c r="AU149" s="16" t="s">
        <v>84</v>
      </c>
    </row>
    <row r="150" spans="2:65" s="13" customFormat="1">
      <c r="B150" s="155"/>
      <c r="D150" s="145" t="s">
        <v>166</v>
      </c>
      <c r="E150" s="156" t="s">
        <v>1</v>
      </c>
      <c r="F150" s="157" t="s">
        <v>528</v>
      </c>
      <c r="H150" s="158">
        <v>3</v>
      </c>
      <c r="I150" s="159"/>
      <c r="L150" s="155"/>
      <c r="M150" s="160"/>
      <c r="T150" s="161"/>
      <c r="AT150" s="156" t="s">
        <v>166</v>
      </c>
      <c r="AU150" s="156" t="s">
        <v>84</v>
      </c>
      <c r="AV150" s="13" t="s">
        <v>84</v>
      </c>
      <c r="AW150" s="13" t="s">
        <v>31</v>
      </c>
      <c r="AX150" s="13" t="s">
        <v>74</v>
      </c>
      <c r="AY150" s="156" t="s">
        <v>154</v>
      </c>
    </row>
    <row r="151" spans="2:65" s="14" customFormat="1">
      <c r="B151" s="162"/>
      <c r="D151" s="145" t="s">
        <v>166</v>
      </c>
      <c r="E151" s="163" t="s">
        <v>1</v>
      </c>
      <c r="F151" s="164" t="s">
        <v>224</v>
      </c>
      <c r="H151" s="165">
        <v>3</v>
      </c>
      <c r="I151" s="166"/>
      <c r="L151" s="162"/>
      <c r="M151" s="167"/>
      <c r="T151" s="168"/>
      <c r="AT151" s="163" t="s">
        <v>166</v>
      </c>
      <c r="AU151" s="163" t="s">
        <v>84</v>
      </c>
      <c r="AV151" s="14" t="s">
        <v>162</v>
      </c>
      <c r="AW151" s="14" t="s">
        <v>31</v>
      </c>
      <c r="AX151" s="14" t="s">
        <v>82</v>
      </c>
      <c r="AY151" s="163" t="s">
        <v>154</v>
      </c>
    </row>
    <row r="152" spans="2:65" s="1" customFormat="1" ht="16.5" customHeight="1">
      <c r="B152" s="31"/>
      <c r="C152" s="132" t="s">
        <v>198</v>
      </c>
      <c r="D152" s="132" t="s">
        <v>157</v>
      </c>
      <c r="E152" s="133" t="s">
        <v>529</v>
      </c>
      <c r="F152" s="134" t="s">
        <v>530</v>
      </c>
      <c r="G152" s="135" t="s">
        <v>253</v>
      </c>
      <c r="H152" s="136">
        <v>4</v>
      </c>
      <c r="I152" s="137"/>
      <c r="J152" s="138">
        <f>ROUND(I152*H152,2)</f>
        <v>0</v>
      </c>
      <c r="K152" s="134" t="s">
        <v>161</v>
      </c>
      <c r="L152" s="31"/>
      <c r="M152" s="139" t="s">
        <v>1</v>
      </c>
      <c r="N152" s="140" t="s">
        <v>39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245</v>
      </c>
      <c r="AT152" s="143" t="s">
        <v>157</v>
      </c>
      <c r="AU152" s="143" t="s">
        <v>84</v>
      </c>
      <c r="AY152" s="16" t="s">
        <v>154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82</v>
      </c>
      <c r="BK152" s="144">
        <f>ROUND(I152*H152,2)</f>
        <v>0</v>
      </c>
      <c r="BL152" s="16" t="s">
        <v>245</v>
      </c>
      <c r="BM152" s="143" t="s">
        <v>245</v>
      </c>
    </row>
    <row r="153" spans="2:65" s="1" customFormat="1" ht="19.5">
      <c r="B153" s="31"/>
      <c r="D153" s="145" t="s">
        <v>164</v>
      </c>
      <c r="F153" s="146" t="s">
        <v>531</v>
      </c>
      <c r="I153" s="147"/>
      <c r="L153" s="31"/>
      <c r="M153" s="148"/>
      <c r="T153" s="55"/>
      <c r="AT153" s="16" t="s">
        <v>164</v>
      </c>
      <c r="AU153" s="16" t="s">
        <v>84</v>
      </c>
    </row>
    <row r="154" spans="2:65" s="13" customFormat="1">
      <c r="B154" s="155"/>
      <c r="D154" s="145" t="s">
        <v>166</v>
      </c>
      <c r="E154" s="156" t="s">
        <v>1</v>
      </c>
      <c r="F154" s="157" t="s">
        <v>532</v>
      </c>
      <c r="H154" s="158">
        <v>4</v>
      </c>
      <c r="I154" s="159"/>
      <c r="L154" s="155"/>
      <c r="M154" s="160"/>
      <c r="T154" s="161"/>
      <c r="AT154" s="156" t="s">
        <v>166</v>
      </c>
      <c r="AU154" s="156" t="s">
        <v>84</v>
      </c>
      <c r="AV154" s="13" t="s">
        <v>84</v>
      </c>
      <c r="AW154" s="13" t="s">
        <v>31</v>
      </c>
      <c r="AX154" s="13" t="s">
        <v>74</v>
      </c>
      <c r="AY154" s="156" t="s">
        <v>154</v>
      </c>
    </row>
    <row r="155" spans="2:65" s="14" customFormat="1">
      <c r="B155" s="162"/>
      <c r="D155" s="145" t="s">
        <v>166</v>
      </c>
      <c r="E155" s="163" t="s">
        <v>1</v>
      </c>
      <c r="F155" s="164" t="s">
        <v>224</v>
      </c>
      <c r="H155" s="165">
        <v>4</v>
      </c>
      <c r="I155" s="166"/>
      <c r="L155" s="162"/>
      <c r="M155" s="167"/>
      <c r="T155" s="168"/>
      <c r="AT155" s="163" t="s">
        <v>166</v>
      </c>
      <c r="AU155" s="163" t="s">
        <v>84</v>
      </c>
      <c r="AV155" s="14" t="s">
        <v>162</v>
      </c>
      <c r="AW155" s="14" t="s">
        <v>31</v>
      </c>
      <c r="AX155" s="14" t="s">
        <v>82</v>
      </c>
      <c r="AY155" s="163" t="s">
        <v>154</v>
      </c>
    </row>
    <row r="156" spans="2:65" s="1" customFormat="1" ht="24.2" customHeight="1">
      <c r="B156" s="31"/>
      <c r="C156" s="132" t="s">
        <v>204</v>
      </c>
      <c r="D156" s="132" t="s">
        <v>157</v>
      </c>
      <c r="E156" s="133" t="s">
        <v>533</v>
      </c>
      <c r="F156" s="134" t="s">
        <v>534</v>
      </c>
      <c r="G156" s="135" t="s">
        <v>253</v>
      </c>
      <c r="H156" s="136">
        <v>1</v>
      </c>
      <c r="I156" s="137"/>
      <c r="J156" s="138">
        <f>ROUND(I156*H156,2)</f>
        <v>0</v>
      </c>
      <c r="K156" s="134" t="s">
        <v>1</v>
      </c>
      <c r="L156" s="31"/>
      <c r="M156" s="139" t="s">
        <v>1</v>
      </c>
      <c r="N156" s="140" t="s">
        <v>39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245</v>
      </c>
      <c r="AT156" s="143" t="s">
        <v>157</v>
      </c>
      <c r="AU156" s="143" t="s">
        <v>84</v>
      </c>
      <c r="AY156" s="16" t="s">
        <v>154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82</v>
      </c>
      <c r="BK156" s="144">
        <f>ROUND(I156*H156,2)</f>
        <v>0</v>
      </c>
      <c r="BL156" s="16" t="s">
        <v>245</v>
      </c>
      <c r="BM156" s="143" t="s">
        <v>257</v>
      </c>
    </row>
    <row r="157" spans="2:65" s="1" customFormat="1" ht="19.5">
      <c r="B157" s="31"/>
      <c r="D157" s="145" t="s">
        <v>164</v>
      </c>
      <c r="F157" s="146" t="s">
        <v>534</v>
      </c>
      <c r="I157" s="147"/>
      <c r="L157" s="31"/>
      <c r="M157" s="148"/>
      <c r="T157" s="55"/>
      <c r="AT157" s="16" t="s">
        <v>164</v>
      </c>
      <c r="AU157" s="16" t="s">
        <v>84</v>
      </c>
    </row>
    <row r="158" spans="2:65" s="13" customFormat="1">
      <c r="B158" s="155"/>
      <c r="D158" s="145" t="s">
        <v>166</v>
      </c>
      <c r="E158" s="156" t="s">
        <v>1</v>
      </c>
      <c r="F158" s="157" t="s">
        <v>535</v>
      </c>
      <c r="H158" s="158">
        <v>1</v>
      </c>
      <c r="I158" s="159"/>
      <c r="L158" s="155"/>
      <c r="M158" s="160"/>
      <c r="T158" s="161"/>
      <c r="AT158" s="156" t="s">
        <v>166</v>
      </c>
      <c r="AU158" s="156" t="s">
        <v>84</v>
      </c>
      <c r="AV158" s="13" t="s">
        <v>84</v>
      </c>
      <c r="AW158" s="13" t="s">
        <v>31</v>
      </c>
      <c r="AX158" s="13" t="s">
        <v>74</v>
      </c>
      <c r="AY158" s="156" t="s">
        <v>154</v>
      </c>
    </row>
    <row r="159" spans="2:65" s="14" customFormat="1">
      <c r="B159" s="162"/>
      <c r="D159" s="145" t="s">
        <v>166</v>
      </c>
      <c r="E159" s="163" t="s">
        <v>1</v>
      </c>
      <c r="F159" s="164" t="s">
        <v>224</v>
      </c>
      <c r="H159" s="165">
        <v>1</v>
      </c>
      <c r="I159" s="166"/>
      <c r="L159" s="162"/>
      <c r="M159" s="167"/>
      <c r="T159" s="168"/>
      <c r="AT159" s="163" t="s">
        <v>166</v>
      </c>
      <c r="AU159" s="163" t="s">
        <v>84</v>
      </c>
      <c r="AV159" s="14" t="s">
        <v>162</v>
      </c>
      <c r="AW159" s="14" t="s">
        <v>31</v>
      </c>
      <c r="AX159" s="14" t="s">
        <v>82</v>
      </c>
      <c r="AY159" s="163" t="s">
        <v>154</v>
      </c>
    </row>
    <row r="160" spans="2:65" s="1" customFormat="1" ht="21.75" customHeight="1">
      <c r="B160" s="31"/>
      <c r="C160" s="132" t="s">
        <v>210</v>
      </c>
      <c r="D160" s="132" t="s">
        <v>157</v>
      </c>
      <c r="E160" s="133" t="s">
        <v>536</v>
      </c>
      <c r="F160" s="134" t="s">
        <v>537</v>
      </c>
      <c r="G160" s="135" t="s">
        <v>213</v>
      </c>
      <c r="H160" s="136">
        <v>34</v>
      </c>
      <c r="I160" s="137"/>
      <c r="J160" s="138">
        <f>ROUND(I160*H160,2)</f>
        <v>0</v>
      </c>
      <c r="K160" s="134" t="s">
        <v>161</v>
      </c>
      <c r="L160" s="31"/>
      <c r="M160" s="139" t="s">
        <v>1</v>
      </c>
      <c r="N160" s="140" t="s">
        <v>39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245</v>
      </c>
      <c r="AT160" s="143" t="s">
        <v>157</v>
      </c>
      <c r="AU160" s="143" t="s">
        <v>84</v>
      </c>
      <c r="AY160" s="16" t="s">
        <v>154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82</v>
      </c>
      <c r="BK160" s="144">
        <f>ROUND(I160*H160,2)</f>
        <v>0</v>
      </c>
      <c r="BL160" s="16" t="s">
        <v>245</v>
      </c>
      <c r="BM160" s="143" t="s">
        <v>270</v>
      </c>
    </row>
    <row r="161" spans="2:65" s="1" customFormat="1">
      <c r="B161" s="31"/>
      <c r="D161" s="145" t="s">
        <v>164</v>
      </c>
      <c r="F161" s="146" t="s">
        <v>538</v>
      </c>
      <c r="I161" s="147"/>
      <c r="L161" s="31"/>
      <c r="M161" s="148"/>
      <c r="T161" s="55"/>
      <c r="AT161" s="16" t="s">
        <v>164</v>
      </c>
      <c r="AU161" s="16" t="s">
        <v>84</v>
      </c>
    </row>
    <row r="162" spans="2:65" s="13" customFormat="1">
      <c r="B162" s="155"/>
      <c r="D162" s="145" t="s">
        <v>166</v>
      </c>
      <c r="E162" s="156" t="s">
        <v>1</v>
      </c>
      <c r="F162" s="157" t="s">
        <v>539</v>
      </c>
      <c r="H162" s="158">
        <v>34</v>
      </c>
      <c r="I162" s="159"/>
      <c r="L162" s="155"/>
      <c r="M162" s="160"/>
      <c r="T162" s="161"/>
      <c r="AT162" s="156" t="s">
        <v>166</v>
      </c>
      <c r="AU162" s="156" t="s">
        <v>84</v>
      </c>
      <c r="AV162" s="13" t="s">
        <v>84</v>
      </c>
      <c r="AW162" s="13" t="s">
        <v>31</v>
      </c>
      <c r="AX162" s="13" t="s">
        <v>74</v>
      </c>
      <c r="AY162" s="156" t="s">
        <v>154</v>
      </c>
    </row>
    <row r="163" spans="2:65" s="14" customFormat="1">
      <c r="B163" s="162"/>
      <c r="D163" s="145" t="s">
        <v>166</v>
      </c>
      <c r="E163" s="163" t="s">
        <v>1</v>
      </c>
      <c r="F163" s="164" t="s">
        <v>224</v>
      </c>
      <c r="H163" s="165">
        <v>34</v>
      </c>
      <c r="I163" s="166"/>
      <c r="L163" s="162"/>
      <c r="M163" s="167"/>
      <c r="T163" s="168"/>
      <c r="AT163" s="163" t="s">
        <v>166</v>
      </c>
      <c r="AU163" s="163" t="s">
        <v>84</v>
      </c>
      <c r="AV163" s="14" t="s">
        <v>162</v>
      </c>
      <c r="AW163" s="14" t="s">
        <v>31</v>
      </c>
      <c r="AX163" s="14" t="s">
        <v>82</v>
      </c>
      <c r="AY163" s="163" t="s">
        <v>154</v>
      </c>
    </row>
    <row r="164" spans="2:65" s="1" customFormat="1" ht="24.2" customHeight="1">
      <c r="B164" s="31"/>
      <c r="C164" s="132" t="s">
        <v>217</v>
      </c>
      <c r="D164" s="132" t="s">
        <v>157</v>
      </c>
      <c r="E164" s="133" t="s">
        <v>540</v>
      </c>
      <c r="F164" s="134" t="s">
        <v>541</v>
      </c>
      <c r="G164" s="135" t="s">
        <v>286</v>
      </c>
      <c r="H164" s="136">
        <v>1.7999999999999999E-2</v>
      </c>
      <c r="I164" s="137"/>
      <c r="J164" s="138">
        <f>ROUND(I164*H164,2)</f>
        <v>0</v>
      </c>
      <c r="K164" s="134" t="s">
        <v>161</v>
      </c>
      <c r="L164" s="31"/>
      <c r="M164" s="139" t="s">
        <v>1</v>
      </c>
      <c r="N164" s="140" t="s">
        <v>39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245</v>
      </c>
      <c r="AT164" s="143" t="s">
        <v>157</v>
      </c>
      <c r="AU164" s="143" t="s">
        <v>84</v>
      </c>
      <c r="AY164" s="16" t="s">
        <v>154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82</v>
      </c>
      <c r="BK164" s="144">
        <f>ROUND(I164*H164,2)</f>
        <v>0</v>
      </c>
      <c r="BL164" s="16" t="s">
        <v>245</v>
      </c>
      <c r="BM164" s="143" t="s">
        <v>283</v>
      </c>
    </row>
    <row r="165" spans="2:65" s="1" customFormat="1" ht="29.25">
      <c r="B165" s="31"/>
      <c r="D165" s="145" t="s">
        <v>164</v>
      </c>
      <c r="F165" s="146" t="s">
        <v>542</v>
      </c>
      <c r="I165" s="147"/>
      <c r="L165" s="31"/>
      <c r="M165" s="148"/>
      <c r="T165" s="55"/>
      <c r="AT165" s="16" t="s">
        <v>164</v>
      </c>
      <c r="AU165" s="16" t="s">
        <v>84</v>
      </c>
    </row>
    <row r="166" spans="2:65" s="11" customFormat="1" ht="22.9" customHeight="1">
      <c r="B166" s="120"/>
      <c r="D166" s="121" t="s">
        <v>73</v>
      </c>
      <c r="E166" s="130" t="s">
        <v>543</v>
      </c>
      <c r="F166" s="130" t="s">
        <v>544</v>
      </c>
      <c r="I166" s="123"/>
      <c r="J166" s="131">
        <f>BK166</f>
        <v>0</v>
      </c>
      <c r="L166" s="120"/>
      <c r="M166" s="125"/>
      <c r="P166" s="126">
        <f>SUM(P167:P224)</f>
        <v>0</v>
      </c>
      <c r="R166" s="126">
        <f>SUM(R167:R224)</f>
        <v>4.3890000000000005E-2</v>
      </c>
      <c r="T166" s="127">
        <f>SUM(T167:T224)</f>
        <v>5.1999999999999995E-4</v>
      </c>
      <c r="AR166" s="121" t="s">
        <v>84</v>
      </c>
      <c r="AT166" s="128" t="s">
        <v>73</v>
      </c>
      <c r="AU166" s="128" t="s">
        <v>82</v>
      </c>
      <c r="AY166" s="121" t="s">
        <v>154</v>
      </c>
      <c r="BK166" s="129">
        <f>SUM(BK167:BK224)</f>
        <v>0</v>
      </c>
    </row>
    <row r="167" spans="2:65" s="1" customFormat="1" ht="21.75" customHeight="1">
      <c r="B167" s="31"/>
      <c r="C167" s="132" t="s">
        <v>225</v>
      </c>
      <c r="D167" s="132" t="s">
        <v>157</v>
      </c>
      <c r="E167" s="133" t="s">
        <v>545</v>
      </c>
      <c r="F167" s="134" t="s">
        <v>546</v>
      </c>
      <c r="G167" s="135" t="s">
        <v>253</v>
      </c>
      <c r="H167" s="136">
        <v>1</v>
      </c>
      <c r="I167" s="137"/>
      <c r="J167" s="138">
        <f>ROUND(I167*H167,2)</f>
        <v>0</v>
      </c>
      <c r="K167" s="134" t="s">
        <v>161</v>
      </c>
      <c r="L167" s="31"/>
      <c r="M167" s="139" t="s">
        <v>1</v>
      </c>
      <c r="N167" s="140" t="s">
        <v>39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245</v>
      </c>
      <c r="AT167" s="143" t="s">
        <v>157</v>
      </c>
      <c r="AU167" s="143" t="s">
        <v>84</v>
      </c>
      <c r="AY167" s="16" t="s">
        <v>154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82</v>
      </c>
      <c r="BK167" s="144">
        <f>ROUND(I167*H167,2)</f>
        <v>0</v>
      </c>
      <c r="BL167" s="16" t="s">
        <v>245</v>
      </c>
      <c r="BM167" s="143" t="s">
        <v>294</v>
      </c>
    </row>
    <row r="168" spans="2:65" s="1" customFormat="1" ht="19.5">
      <c r="B168" s="31"/>
      <c r="D168" s="145" t="s">
        <v>164</v>
      </c>
      <c r="F168" s="146" t="s">
        <v>547</v>
      </c>
      <c r="I168" s="147"/>
      <c r="L168" s="31"/>
      <c r="M168" s="148"/>
      <c r="T168" s="55"/>
      <c r="AT168" s="16" t="s">
        <v>164</v>
      </c>
      <c r="AU168" s="16" t="s">
        <v>84</v>
      </c>
    </row>
    <row r="169" spans="2:65" s="13" customFormat="1">
      <c r="B169" s="155"/>
      <c r="D169" s="145" t="s">
        <v>166</v>
      </c>
      <c r="E169" s="156" t="s">
        <v>1</v>
      </c>
      <c r="F169" s="157" t="s">
        <v>506</v>
      </c>
      <c r="H169" s="158">
        <v>1</v>
      </c>
      <c r="I169" s="159"/>
      <c r="L169" s="155"/>
      <c r="M169" s="160"/>
      <c r="T169" s="161"/>
      <c r="AT169" s="156" t="s">
        <v>166</v>
      </c>
      <c r="AU169" s="156" t="s">
        <v>84</v>
      </c>
      <c r="AV169" s="13" t="s">
        <v>84</v>
      </c>
      <c r="AW169" s="13" t="s">
        <v>31</v>
      </c>
      <c r="AX169" s="13" t="s">
        <v>74</v>
      </c>
      <c r="AY169" s="156" t="s">
        <v>154</v>
      </c>
    </row>
    <row r="170" spans="2:65" s="14" customFormat="1">
      <c r="B170" s="162"/>
      <c r="D170" s="145" t="s">
        <v>166</v>
      </c>
      <c r="E170" s="163" t="s">
        <v>1</v>
      </c>
      <c r="F170" s="164" t="s">
        <v>224</v>
      </c>
      <c r="H170" s="165">
        <v>1</v>
      </c>
      <c r="I170" s="166"/>
      <c r="L170" s="162"/>
      <c r="M170" s="167"/>
      <c r="T170" s="168"/>
      <c r="AT170" s="163" t="s">
        <v>166</v>
      </c>
      <c r="AU170" s="163" t="s">
        <v>84</v>
      </c>
      <c r="AV170" s="14" t="s">
        <v>162</v>
      </c>
      <c r="AW170" s="14" t="s">
        <v>31</v>
      </c>
      <c r="AX170" s="14" t="s">
        <v>82</v>
      </c>
      <c r="AY170" s="163" t="s">
        <v>154</v>
      </c>
    </row>
    <row r="171" spans="2:65" s="1" customFormat="1" ht="24.2" customHeight="1">
      <c r="B171" s="31"/>
      <c r="C171" s="132" t="s">
        <v>231</v>
      </c>
      <c r="D171" s="132" t="s">
        <v>157</v>
      </c>
      <c r="E171" s="133" t="s">
        <v>548</v>
      </c>
      <c r="F171" s="134" t="s">
        <v>549</v>
      </c>
      <c r="G171" s="135" t="s">
        <v>253</v>
      </c>
      <c r="H171" s="136">
        <v>1</v>
      </c>
      <c r="I171" s="137"/>
      <c r="J171" s="138">
        <f>ROUND(I171*H171,2)</f>
        <v>0</v>
      </c>
      <c r="K171" s="134" t="s">
        <v>161</v>
      </c>
      <c r="L171" s="31"/>
      <c r="M171" s="139" t="s">
        <v>1</v>
      </c>
      <c r="N171" s="140" t="s">
        <v>39</v>
      </c>
      <c r="P171" s="141">
        <f>O171*H171</f>
        <v>0</v>
      </c>
      <c r="Q171" s="141">
        <v>5.0000000000000002E-5</v>
      </c>
      <c r="R171" s="141">
        <f>Q171*H171</f>
        <v>5.0000000000000002E-5</v>
      </c>
      <c r="S171" s="141">
        <v>5.1999999999999995E-4</v>
      </c>
      <c r="T171" s="142">
        <f>S171*H171</f>
        <v>5.1999999999999995E-4</v>
      </c>
      <c r="AR171" s="143" t="s">
        <v>245</v>
      </c>
      <c r="AT171" s="143" t="s">
        <v>157</v>
      </c>
      <c r="AU171" s="143" t="s">
        <v>84</v>
      </c>
      <c r="AY171" s="16" t="s">
        <v>154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82</v>
      </c>
      <c r="BK171" s="144">
        <f>ROUND(I171*H171,2)</f>
        <v>0</v>
      </c>
      <c r="BL171" s="16" t="s">
        <v>245</v>
      </c>
      <c r="BM171" s="143" t="s">
        <v>307</v>
      </c>
    </row>
    <row r="172" spans="2:65" s="1" customFormat="1" ht="19.5">
      <c r="B172" s="31"/>
      <c r="D172" s="145" t="s">
        <v>164</v>
      </c>
      <c r="F172" s="146" t="s">
        <v>550</v>
      </c>
      <c r="I172" s="147"/>
      <c r="L172" s="31"/>
      <c r="M172" s="148"/>
      <c r="T172" s="55"/>
      <c r="AT172" s="16" t="s">
        <v>164</v>
      </c>
      <c r="AU172" s="16" t="s">
        <v>84</v>
      </c>
    </row>
    <row r="173" spans="2:65" s="13" customFormat="1">
      <c r="B173" s="155"/>
      <c r="D173" s="145" t="s">
        <v>166</v>
      </c>
      <c r="E173" s="156" t="s">
        <v>1</v>
      </c>
      <c r="F173" s="157" t="s">
        <v>506</v>
      </c>
      <c r="H173" s="158">
        <v>1</v>
      </c>
      <c r="I173" s="159"/>
      <c r="L173" s="155"/>
      <c r="M173" s="160"/>
      <c r="T173" s="161"/>
      <c r="AT173" s="156" t="s">
        <v>166</v>
      </c>
      <c r="AU173" s="156" t="s">
        <v>84</v>
      </c>
      <c r="AV173" s="13" t="s">
        <v>84</v>
      </c>
      <c r="AW173" s="13" t="s">
        <v>31</v>
      </c>
      <c r="AX173" s="13" t="s">
        <v>74</v>
      </c>
      <c r="AY173" s="156" t="s">
        <v>154</v>
      </c>
    </row>
    <row r="174" spans="2:65" s="14" customFormat="1">
      <c r="B174" s="162"/>
      <c r="D174" s="145" t="s">
        <v>166</v>
      </c>
      <c r="E174" s="163" t="s">
        <v>1</v>
      </c>
      <c r="F174" s="164" t="s">
        <v>224</v>
      </c>
      <c r="H174" s="165">
        <v>1</v>
      </c>
      <c r="I174" s="166"/>
      <c r="L174" s="162"/>
      <c r="M174" s="167"/>
      <c r="T174" s="168"/>
      <c r="AT174" s="163" t="s">
        <v>166</v>
      </c>
      <c r="AU174" s="163" t="s">
        <v>84</v>
      </c>
      <c r="AV174" s="14" t="s">
        <v>162</v>
      </c>
      <c r="AW174" s="14" t="s">
        <v>31</v>
      </c>
      <c r="AX174" s="14" t="s">
        <v>82</v>
      </c>
      <c r="AY174" s="163" t="s">
        <v>154</v>
      </c>
    </row>
    <row r="175" spans="2:65" s="1" customFormat="1" ht="24.2" customHeight="1">
      <c r="B175" s="31"/>
      <c r="C175" s="132" t="s">
        <v>236</v>
      </c>
      <c r="D175" s="132" t="s">
        <v>157</v>
      </c>
      <c r="E175" s="133" t="s">
        <v>551</v>
      </c>
      <c r="F175" s="134" t="s">
        <v>552</v>
      </c>
      <c r="G175" s="135" t="s">
        <v>213</v>
      </c>
      <c r="H175" s="136">
        <v>14</v>
      </c>
      <c r="I175" s="137"/>
      <c r="J175" s="138">
        <f>ROUND(I175*H175,2)</f>
        <v>0</v>
      </c>
      <c r="K175" s="134" t="s">
        <v>161</v>
      </c>
      <c r="L175" s="31"/>
      <c r="M175" s="139" t="s">
        <v>1</v>
      </c>
      <c r="N175" s="140" t="s">
        <v>39</v>
      </c>
      <c r="P175" s="141">
        <f>O175*H175</f>
        <v>0</v>
      </c>
      <c r="Q175" s="141">
        <v>9.7999999999999997E-4</v>
      </c>
      <c r="R175" s="141">
        <f>Q175*H175</f>
        <v>1.372E-2</v>
      </c>
      <c r="S175" s="141">
        <v>0</v>
      </c>
      <c r="T175" s="142">
        <f>S175*H175</f>
        <v>0</v>
      </c>
      <c r="AR175" s="143" t="s">
        <v>245</v>
      </c>
      <c r="AT175" s="143" t="s">
        <v>157</v>
      </c>
      <c r="AU175" s="143" t="s">
        <v>84</v>
      </c>
      <c r="AY175" s="16" t="s">
        <v>154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82</v>
      </c>
      <c r="BK175" s="144">
        <f>ROUND(I175*H175,2)</f>
        <v>0</v>
      </c>
      <c r="BL175" s="16" t="s">
        <v>245</v>
      </c>
      <c r="BM175" s="143" t="s">
        <v>321</v>
      </c>
    </row>
    <row r="176" spans="2:65" s="1" customFormat="1" ht="19.5">
      <c r="B176" s="31"/>
      <c r="D176" s="145" t="s">
        <v>164</v>
      </c>
      <c r="F176" s="146" t="s">
        <v>553</v>
      </c>
      <c r="I176" s="147"/>
      <c r="L176" s="31"/>
      <c r="M176" s="148"/>
      <c r="T176" s="55"/>
      <c r="AT176" s="16" t="s">
        <v>164</v>
      </c>
      <c r="AU176" s="16" t="s">
        <v>84</v>
      </c>
    </row>
    <row r="177" spans="2:65" s="13" customFormat="1">
      <c r="B177" s="155"/>
      <c r="D177" s="145" t="s">
        <v>166</v>
      </c>
      <c r="E177" s="156" t="s">
        <v>1</v>
      </c>
      <c r="F177" s="157" t="s">
        <v>554</v>
      </c>
      <c r="H177" s="158">
        <v>14</v>
      </c>
      <c r="I177" s="159"/>
      <c r="L177" s="155"/>
      <c r="M177" s="160"/>
      <c r="T177" s="161"/>
      <c r="AT177" s="156" t="s">
        <v>166</v>
      </c>
      <c r="AU177" s="156" t="s">
        <v>84</v>
      </c>
      <c r="AV177" s="13" t="s">
        <v>84</v>
      </c>
      <c r="AW177" s="13" t="s">
        <v>31</v>
      </c>
      <c r="AX177" s="13" t="s">
        <v>74</v>
      </c>
      <c r="AY177" s="156" t="s">
        <v>154</v>
      </c>
    </row>
    <row r="178" spans="2:65" s="14" customFormat="1">
      <c r="B178" s="162"/>
      <c r="D178" s="145" t="s">
        <v>166</v>
      </c>
      <c r="E178" s="163" t="s">
        <v>1</v>
      </c>
      <c r="F178" s="164" t="s">
        <v>224</v>
      </c>
      <c r="H178" s="165">
        <v>14</v>
      </c>
      <c r="I178" s="166"/>
      <c r="L178" s="162"/>
      <c r="M178" s="167"/>
      <c r="T178" s="168"/>
      <c r="AT178" s="163" t="s">
        <v>166</v>
      </c>
      <c r="AU178" s="163" t="s">
        <v>84</v>
      </c>
      <c r="AV178" s="14" t="s">
        <v>162</v>
      </c>
      <c r="AW178" s="14" t="s">
        <v>31</v>
      </c>
      <c r="AX178" s="14" t="s">
        <v>82</v>
      </c>
      <c r="AY178" s="163" t="s">
        <v>154</v>
      </c>
    </row>
    <row r="179" spans="2:65" s="1" customFormat="1" ht="24.2" customHeight="1">
      <c r="B179" s="31"/>
      <c r="C179" s="132" t="s">
        <v>8</v>
      </c>
      <c r="D179" s="132" t="s">
        <v>157</v>
      </c>
      <c r="E179" s="133" t="s">
        <v>555</v>
      </c>
      <c r="F179" s="134" t="s">
        <v>556</v>
      </c>
      <c r="G179" s="135" t="s">
        <v>213</v>
      </c>
      <c r="H179" s="136">
        <v>16</v>
      </c>
      <c r="I179" s="137"/>
      <c r="J179" s="138">
        <f>ROUND(I179*H179,2)</f>
        <v>0</v>
      </c>
      <c r="K179" s="134" t="s">
        <v>161</v>
      </c>
      <c r="L179" s="31"/>
      <c r="M179" s="139" t="s">
        <v>1</v>
      </c>
      <c r="N179" s="140" t="s">
        <v>39</v>
      </c>
      <c r="P179" s="141">
        <f>O179*H179</f>
        <v>0</v>
      </c>
      <c r="Q179" s="141">
        <v>1.2600000000000001E-3</v>
      </c>
      <c r="R179" s="141">
        <f>Q179*H179</f>
        <v>2.0160000000000001E-2</v>
      </c>
      <c r="S179" s="141">
        <v>0</v>
      </c>
      <c r="T179" s="142">
        <f>S179*H179</f>
        <v>0</v>
      </c>
      <c r="AR179" s="143" t="s">
        <v>245</v>
      </c>
      <c r="AT179" s="143" t="s">
        <v>157</v>
      </c>
      <c r="AU179" s="143" t="s">
        <v>84</v>
      </c>
      <c r="AY179" s="16" t="s">
        <v>154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6" t="s">
        <v>82</v>
      </c>
      <c r="BK179" s="144">
        <f>ROUND(I179*H179,2)</f>
        <v>0</v>
      </c>
      <c r="BL179" s="16" t="s">
        <v>245</v>
      </c>
      <c r="BM179" s="143" t="s">
        <v>333</v>
      </c>
    </row>
    <row r="180" spans="2:65" s="1" customFormat="1" ht="19.5">
      <c r="B180" s="31"/>
      <c r="D180" s="145" t="s">
        <v>164</v>
      </c>
      <c r="F180" s="146" t="s">
        <v>557</v>
      </c>
      <c r="I180" s="147"/>
      <c r="L180" s="31"/>
      <c r="M180" s="148"/>
      <c r="T180" s="55"/>
      <c r="AT180" s="16" t="s">
        <v>164</v>
      </c>
      <c r="AU180" s="16" t="s">
        <v>84</v>
      </c>
    </row>
    <row r="181" spans="2:65" s="13" customFormat="1">
      <c r="B181" s="155"/>
      <c r="D181" s="145" t="s">
        <v>166</v>
      </c>
      <c r="E181" s="156" t="s">
        <v>1</v>
      </c>
      <c r="F181" s="157" t="s">
        <v>558</v>
      </c>
      <c r="H181" s="158">
        <v>16</v>
      </c>
      <c r="I181" s="159"/>
      <c r="L181" s="155"/>
      <c r="M181" s="160"/>
      <c r="T181" s="161"/>
      <c r="AT181" s="156" t="s">
        <v>166</v>
      </c>
      <c r="AU181" s="156" t="s">
        <v>84</v>
      </c>
      <c r="AV181" s="13" t="s">
        <v>84</v>
      </c>
      <c r="AW181" s="13" t="s">
        <v>31</v>
      </c>
      <c r="AX181" s="13" t="s">
        <v>74</v>
      </c>
      <c r="AY181" s="156" t="s">
        <v>154</v>
      </c>
    </row>
    <row r="182" spans="2:65" s="14" customFormat="1">
      <c r="B182" s="162"/>
      <c r="D182" s="145" t="s">
        <v>166</v>
      </c>
      <c r="E182" s="163" t="s">
        <v>1</v>
      </c>
      <c r="F182" s="164" t="s">
        <v>224</v>
      </c>
      <c r="H182" s="165">
        <v>16</v>
      </c>
      <c r="I182" s="166"/>
      <c r="L182" s="162"/>
      <c r="M182" s="167"/>
      <c r="T182" s="168"/>
      <c r="AT182" s="163" t="s">
        <v>166</v>
      </c>
      <c r="AU182" s="163" t="s">
        <v>84</v>
      </c>
      <c r="AV182" s="14" t="s">
        <v>162</v>
      </c>
      <c r="AW182" s="14" t="s">
        <v>31</v>
      </c>
      <c r="AX182" s="14" t="s">
        <v>82</v>
      </c>
      <c r="AY182" s="163" t="s">
        <v>154</v>
      </c>
    </row>
    <row r="183" spans="2:65" s="1" customFormat="1" ht="37.9" customHeight="1">
      <c r="B183" s="31"/>
      <c r="C183" s="132" t="s">
        <v>245</v>
      </c>
      <c r="D183" s="132" t="s">
        <v>157</v>
      </c>
      <c r="E183" s="133" t="s">
        <v>559</v>
      </c>
      <c r="F183" s="134" t="s">
        <v>560</v>
      </c>
      <c r="G183" s="135" t="s">
        <v>213</v>
      </c>
      <c r="H183" s="136">
        <v>14</v>
      </c>
      <c r="I183" s="137"/>
      <c r="J183" s="138">
        <f>ROUND(I183*H183,2)</f>
        <v>0</v>
      </c>
      <c r="K183" s="134" t="s">
        <v>161</v>
      </c>
      <c r="L183" s="31"/>
      <c r="M183" s="139" t="s">
        <v>1</v>
      </c>
      <c r="N183" s="140" t="s">
        <v>39</v>
      </c>
      <c r="P183" s="141">
        <f>O183*H183</f>
        <v>0</v>
      </c>
      <c r="Q183" s="141">
        <v>5.0000000000000002E-5</v>
      </c>
      <c r="R183" s="141">
        <f>Q183*H183</f>
        <v>6.9999999999999999E-4</v>
      </c>
      <c r="S183" s="141">
        <v>0</v>
      </c>
      <c r="T183" s="142">
        <f>S183*H183</f>
        <v>0</v>
      </c>
      <c r="AR183" s="143" t="s">
        <v>245</v>
      </c>
      <c r="AT183" s="143" t="s">
        <v>157</v>
      </c>
      <c r="AU183" s="143" t="s">
        <v>84</v>
      </c>
      <c r="AY183" s="16" t="s">
        <v>154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6" t="s">
        <v>82</v>
      </c>
      <c r="BK183" s="144">
        <f>ROUND(I183*H183,2)</f>
        <v>0</v>
      </c>
      <c r="BL183" s="16" t="s">
        <v>245</v>
      </c>
      <c r="BM183" s="143" t="s">
        <v>346</v>
      </c>
    </row>
    <row r="184" spans="2:65" s="1" customFormat="1" ht="29.25">
      <c r="B184" s="31"/>
      <c r="D184" s="145" t="s">
        <v>164</v>
      </c>
      <c r="F184" s="146" t="s">
        <v>561</v>
      </c>
      <c r="I184" s="147"/>
      <c r="L184" s="31"/>
      <c r="M184" s="148"/>
      <c r="T184" s="55"/>
      <c r="AT184" s="16" t="s">
        <v>164</v>
      </c>
      <c r="AU184" s="16" t="s">
        <v>84</v>
      </c>
    </row>
    <row r="185" spans="2:65" s="13" customFormat="1">
      <c r="B185" s="155"/>
      <c r="D185" s="145" t="s">
        <v>166</v>
      </c>
      <c r="E185" s="156" t="s">
        <v>1</v>
      </c>
      <c r="F185" s="157" t="s">
        <v>554</v>
      </c>
      <c r="H185" s="158">
        <v>14</v>
      </c>
      <c r="I185" s="159"/>
      <c r="L185" s="155"/>
      <c r="M185" s="160"/>
      <c r="T185" s="161"/>
      <c r="AT185" s="156" t="s">
        <v>166</v>
      </c>
      <c r="AU185" s="156" t="s">
        <v>84</v>
      </c>
      <c r="AV185" s="13" t="s">
        <v>84</v>
      </c>
      <c r="AW185" s="13" t="s">
        <v>31</v>
      </c>
      <c r="AX185" s="13" t="s">
        <v>74</v>
      </c>
      <c r="AY185" s="156" t="s">
        <v>154</v>
      </c>
    </row>
    <row r="186" spans="2:65" s="14" customFormat="1">
      <c r="B186" s="162"/>
      <c r="D186" s="145" t="s">
        <v>166</v>
      </c>
      <c r="E186" s="163" t="s">
        <v>1</v>
      </c>
      <c r="F186" s="164" t="s">
        <v>224</v>
      </c>
      <c r="H186" s="165">
        <v>14</v>
      </c>
      <c r="I186" s="166"/>
      <c r="L186" s="162"/>
      <c r="M186" s="167"/>
      <c r="T186" s="168"/>
      <c r="AT186" s="163" t="s">
        <v>166</v>
      </c>
      <c r="AU186" s="163" t="s">
        <v>84</v>
      </c>
      <c r="AV186" s="14" t="s">
        <v>162</v>
      </c>
      <c r="AW186" s="14" t="s">
        <v>31</v>
      </c>
      <c r="AX186" s="14" t="s">
        <v>82</v>
      </c>
      <c r="AY186" s="163" t="s">
        <v>154</v>
      </c>
    </row>
    <row r="187" spans="2:65" s="1" customFormat="1" ht="37.9" customHeight="1">
      <c r="B187" s="31"/>
      <c r="C187" s="132" t="s">
        <v>250</v>
      </c>
      <c r="D187" s="132" t="s">
        <v>157</v>
      </c>
      <c r="E187" s="133" t="s">
        <v>562</v>
      </c>
      <c r="F187" s="134" t="s">
        <v>563</v>
      </c>
      <c r="G187" s="135" t="s">
        <v>213</v>
      </c>
      <c r="H187" s="136">
        <v>16</v>
      </c>
      <c r="I187" s="137"/>
      <c r="J187" s="138">
        <f>ROUND(I187*H187,2)</f>
        <v>0</v>
      </c>
      <c r="K187" s="134" t="s">
        <v>161</v>
      </c>
      <c r="L187" s="31"/>
      <c r="M187" s="139" t="s">
        <v>1</v>
      </c>
      <c r="N187" s="140" t="s">
        <v>39</v>
      </c>
      <c r="P187" s="141">
        <f>O187*H187</f>
        <v>0</v>
      </c>
      <c r="Q187" s="141">
        <v>6.9999999999999994E-5</v>
      </c>
      <c r="R187" s="141">
        <f>Q187*H187</f>
        <v>1.1199999999999999E-3</v>
      </c>
      <c r="S187" s="141">
        <v>0</v>
      </c>
      <c r="T187" s="142">
        <f>S187*H187</f>
        <v>0</v>
      </c>
      <c r="AR187" s="143" t="s">
        <v>245</v>
      </c>
      <c r="AT187" s="143" t="s">
        <v>157</v>
      </c>
      <c r="AU187" s="143" t="s">
        <v>84</v>
      </c>
      <c r="AY187" s="16" t="s">
        <v>154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82</v>
      </c>
      <c r="BK187" s="144">
        <f>ROUND(I187*H187,2)</f>
        <v>0</v>
      </c>
      <c r="BL187" s="16" t="s">
        <v>245</v>
      </c>
      <c r="BM187" s="143" t="s">
        <v>357</v>
      </c>
    </row>
    <row r="188" spans="2:65" s="1" customFormat="1" ht="29.25">
      <c r="B188" s="31"/>
      <c r="D188" s="145" t="s">
        <v>164</v>
      </c>
      <c r="F188" s="146" t="s">
        <v>564</v>
      </c>
      <c r="I188" s="147"/>
      <c r="L188" s="31"/>
      <c r="M188" s="148"/>
      <c r="T188" s="55"/>
      <c r="AT188" s="16" t="s">
        <v>164</v>
      </c>
      <c r="AU188" s="16" t="s">
        <v>84</v>
      </c>
    </row>
    <row r="189" spans="2:65" s="13" customFormat="1">
      <c r="B189" s="155"/>
      <c r="D189" s="145" t="s">
        <v>166</v>
      </c>
      <c r="E189" s="156" t="s">
        <v>1</v>
      </c>
      <c r="F189" s="157" t="s">
        <v>558</v>
      </c>
      <c r="H189" s="158">
        <v>16</v>
      </c>
      <c r="I189" s="159"/>
      <c r="L189" s="155"/>
      <c r="M189" s="160"/>
      <c r="T189" s="161"/>
      <c r="AT189" s="156" t="s">
        <v>166</v>
      </c>
      <c r="AU189" s="156" t="s">
        <v>84</v>
      </c>
      <c r="AV189" s="13" t="s">
        <v>84</v>
      </c>
      <c r="AW189" s="13" t="s">
        <v>31</v>
      </c>
      <c r="AX189" s="13" t="s">
        <v>74</v>
      </c>
      <c r="AY189" s="156" t="s">
        <v>154</v>
      </c>
    </row>
    <row r="190" spans="2:65" s="14" customFormat="1">
      <c r="B190" s="162"/>
      <c r="D190" s="145" t="s">
        <v>166</v>
      </c>
      <c r="E190" s="163" t="s">
        <v>1</v>
      </c>
      <c r="F190" s="164" t="s">
        <v>224</v>
      </c>
      <c r="H190" s="165">
        <v>16</v>
      </c>
      <c r="I190" s="166"/>
      <c r="L190" s="162"/>
      <c r="M190" s="167"/>
      <c r="T190" s="168"/>
      <c r="AT190" s="163" t="s">
        <v>166</v>
      </c>
      <c r="AU190" s="163" t="s">
        <v>84</v>
      </c>
      <c r="AV190" s="14" t="s">
        <v>162</v>
      </c>
      <c r="AW190" s="14" t="s">
        <v>31</v>
      </c>
      <c r="AX190" s="14" t="s">
        <v>82</v>
      </c>
      <c r="AY190" s="163" t="s">
        <v>154</v>
      </c>
    </row>
    <row r="191" spans="2:65" s="1" customFormat="1" ht="21.75" customHeight="1">
      <c r="B191" s="31"/>
      <c r="C191" s="132" t="s">
        <v>257</v>
      </c>
      <c r="D191" s="132" t="s">
        <v>157</v>
      </c>
      <c r="E191" s="133" t="s">
        <v>565</v>
      </c>
      <c r="F191" s="134" t="s">
        <v>566</v>
      </c>
      <c r="G191" s="135" t="s">
        <v>253</v>
      </c>
      <c r="H191" s="136">
        <v>5</v>
      </c>
      <c r="I191" s="137"/>
      <c r="J191" s="138">
        <f>ROUND(I191*H191,2)</f>
        <v>0</v>
      </c>
      <c r="K191" s="134" t="s">
        <v>161</v>
      </c>
      <c r="L191" s="31"/>
      <c r="M191" s="139" t="s">
        <v>1</v>
      </c>
      <c r="N191" s="140" t="s">
        <v>39</v>
      </c>
      <c r="P191" s="141">
        <f>O191*H191</f>
        <v>0</v>
      </c>
      <c r="Q191" s="141">
        <v>1.7000000000000001E-4</v>
      </c>
      <c r="R191" s="141">
        <f>Q191*H191</f>
        <v>8.5000000000000006E-4</v>
      </c>
      <c r="S191" s="141">
        <v>0</v>
      </c>
      <c r="T191" s="142">
        <f>S191*H191</f>
        <v>0</v>
      </c>
      <c r="AR191" s="143" t="s">
        <v>245</v>
      </c>
      <c r="AT191" s="143" t="s">
        <v>157</v>
      </c>
      <c r="AU191" s="143" t="s">
        <v>84</v>
      </c>
      <c r="AY191" s="16" t="s">
        <v>154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82</v>
      </c>
      <c r="BK191" s="144">
        <f>ROUND(I191*H191,2)</f>
        <v>0</v>
      </c>
      <c r="BL191" s="16" t="s">
        <v>245</v>
      </c>
      <c r="BM191" s="143" t="s">
        <v>367</v>
      </c>
    </row>
    <row r="192" spans="2:65" s="1" customFormat="1" ht="19.5">
      <c r="B192" s="31"/>
      <c r="D192" s="145" t="s">
        <v>164</v>
      </c>
      <c r="F192" s="146" t="s">
        <v>567</v>
      </c>
      <c r="I192" s="147"/>
      <c r="L192" s="31"/>
      <c r="M192" s="148"/>
      <c r="T192" s="55"/>
      <c r="AT192" s="16" t="s">
        <v>164</v>
      </c>
      <c r="AU192" s="16" t="s">
        <v>84</v>
      </c>
    </row>
    <row r="193" spans="2:65" s="13" customFormat="1">
      <c r="B193" s="155"/>
      <c r="D193" s="145" t="s">
        <v>166</v>
      </c>
      <c r="E193" s="156" t="s">
        <v>1</v>
      </c>
      <c r="F193" s="157" t="s">
        <v>568</v>
      </c>
      <c r="H193" s="158">
        <v>5</v>
      </c>
      <c r="I193" s="159"/>
      <c r="L193" s="155"/>
      <c r="M193" s="160"/>
      <c r="T193" s="161"/>
      <c r="AT193" s="156" t="s">
        <v>166</v>
      </c>
      <c r="AU193" s="156" t="s">
        <v>84</v>
      </c>
      <c r="AV193" s="13" t="s">
        <v>84</v>
      </c>
      <c r="AW193" s="13" t="s">
        <v>31</v>
      </c>
      <c r="AX193" s="13" t="s">
        <v>74</v>
      </c>
      <c r="AY193" s="156" t="s">
        <v>154</v>
      </c>
    </row>
    <row r="194" spans="2:65" s="14" customFormat="1">
      <c r="B194" s="162"/>
      <c r="D194" s="145" t="s">
        <v>166</v>
      </c>
      <c r="E194" s="163" t="s">
        <v>1</v>
      </c>
      <c r="F194" s="164" t="s">
        <v>224</v>
      </c>
      <c r="H194" s="165">
        <v>5</v>
      </c>
      <c r="I194" s="166"/>
      <c r="L194" s="162"/>
      <c r="M194" s="167"/>
      <c r="T194" s="168"/>
      <c r="AT194" s="163" t="s">
        <v>166</v>
      </c>
      <c r="AU194" s="163" t="s">
        <v>84</v>
      </c>
      <c r="AV194" s="14" t="s">
        <v>162</v>
      </c>
      <c r="AW194" s="14" t="s">
        <v>31</v>
      </c>
      <c r="AX194" s="14" t="s">
        <v>82</v>
      </c>
      <c r="AY194" s="163" t="s">
        <v>154</v>
      </c>
    </row>
    <row r="195" spans="2:65" s="1" customFormat="1" ht="21.75" customHeight="1">
      <c r="B195" s="31"/>
      <c r="C195" s="132" t="s">
        <v>263</v>
      </c>
      <c r="D195" s="132" t="s">
        <v>157</v>
      </c>
      <c r="E195" s="133" t="s">
        <v>569</v>
      </c>
      <c r="F195" s="134" t="s">
        <v>570</v>
      </c>
      <c r="G195" s="135" t="s">
        <v>571</v>
      </c>
      <c r="H195" s="136">
        <v>2</v>
      </c>
      <c r="I195" s="137"/>
      <c r="J195" s="138">
        <f>ROUND(I195*H195,2)</f>
        <v>0</v>
      </c>
      <c r="K195" s="134" t="s">
        <v>161</v>
      </c>
      <c r="L195" s="31"/>
      <c r="M195" s="139" t="s">
        <v>1</v>
      </c>
      <c r="N195" s="140" t="s">
        <v>39</v>
      </c>
      <c r="P195" s="141">
        <f>O195*H195</f>
        <v>0</v>
      </c>
      <c r="Q195" s="141">
        <v>2.1000000000000001E-4</v>
      </c>
      <c r="R195" s="141">
        <f>Q195*H195</f>
        <v>4.2000000000000002E-4</v>
      </c>
      <c r="S195" s="141">
        <v>0</v>
      </c>
      <c r="T195" s="142">
        <f>S195*H195</f>
        <v>0</v>
      </c>
      <c r="AR195" s="143" t="s">
        <v>245</v>
      </c>
      <c r="AT195" s="143" t="s">
        <v>157</v>
      </c>
      <c r="AU195" s="143" t="s">
        <v>84</v>
      </c>
      <c r="AY195" s="16" t="s">
        <v>154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6" t="s">
        <v>82</v>
      </c>
      <c r="BK195" s="144">
        <f>ROUND(I195*H195,2)</f>
        <v>0</v>
      </c>
      <c r="BL195" s="16" t="s">
        <v>245</v>
      </c>
      <c r="BM195" s="143" t="s">
        <v>377</v>
      </c>
    </row>
    <row r="196" spans="2:65" s="1" customFormat="1" ht="19.5">
      <c r="B196" s="31"/>
      <c r="D196" s="145" t="s">
        <v>164</v>
      </c>
      <c r="F196" s="146" t="s">
        <v>572</v>
      </c>
      <c r="I196" s="147"/>
      <c r="L196" s="31"/>
      <c r="M196" s="148"/>
      <c r="T196" s="55"/>
      <c r="AT196" s="16" t="s">
        <v>164</v>
      </c>
      <c r="AU196" s="16" t="s">
        <v>84</v>
      </c>
    </row>
    <row r="197" spans="2:65" s="13" customFormat="1">
      <c r="B197" s="155"/>
      <c r="D197" s="145" t="s">
        <v>166</v>
      </c>
      <c r="E197" s="156" t="s">
        <v>1</v>
      </c>
      <c r="F197" s="157" t="s">
        <v>573</v>
      </c>
      <c r="H197" s="158">
        <v>2</v>
      </c>
      <c r="I197" s="159"/>
      <c r="L197" s="155"/>
      <c r="M197" s="160"/>
      <c r="T197" s="161"/>
      <c r="AT197" s="156" t="s">
        <v>166</v>
      </c>
      <c r="AU197" s="156" t="s">
        <v>84</v>
      </c>
      <c r="AV197" s="13" t="s">
        <v>84</v>
      </c>
      <c r="AW197" s="13" t="s">
        <v>31</v>
      </c>
      <c r="AX197" s="13" t="s">
        <v>74</v>
      </c>
      <c r="AY197" s="156" t="s">
        <v>154</v>
      </c>
    </row>
    <row r="198" spans="2:65" s="14" customFormat="1">
      <c r="B198" s="162"/>
      <c r="D198" s="145" t="s">
        <v>166</v>
      </c>
      <c r="E198" s="163" t="s">
        <v>1</v>
      </c>
      <c r="F198" s="164" t="s">
        <v>224</v>
      </c>
      <c r="H198" s="165">
        <v>2</v>
      </c>
      <c r="I198" s="166"/>
      <c r="L198" s="162"/>
      <c r="M198" s="167"/>
      <c r="T198" s="168"/>
      <c r="AT198" s="163" t="s">
        <v>166</v>
      </c>
      <c r="AU198" s="163" t="s">
        <v>84</v>
      </c>
      <c r="AV198" s="14" t="s">
        <v>162</v>
      </c>
      <c r="AW198" s="14" t="s">
        <v>31</v>
      </c>
      <c r="AX198" s="14" t="s">
        <v>82</v>
      </c>
      <c r="AY198" s="163" t="s">
        <v>154</v>
      </c>
    </row>
    <row r="199" spans="2:65" s="1" customFormat="1" ht="24.2" customHeight="1">
      <c r="B199" s="31"/>
      <c r="C199" s="132" t="s">
        <v>270</v>
      </c>
      <c r="D199" s="132" t="s">
        <v>157</v>
      </c>
      <c r="E199" s="133" t="s">
        <v>574</v>
      </c>
      <c r="F199" s="134" t="s">
        <v>575</v>
      </c>
      <c r="G199" s="135" t="s">
        <v>253</v>
      </c>
      <c r="H199" s="136">
        <v>2</v>
      </c>
      <c r="I199" s="137"/>
      <c r="J199" s="138">
        <f>ROUND(I199*H199,2)</f>
        <v>0</v>
      </c>
      <c r="K199" s="134" t="s">
        <v>161</v>
      </c>
      <c r="L199" s="31"/>
      <c r="M199" s="139" t="s">
        <v>1</v>
      </c>
      <c r="N199" s="140" t="s">
        <v>39</v>
      </c>
      <c r="P199" s="141">
        <f>O199*H199</f>
        <v>0</v>
      </c>
      <c r="Q199" s="141">
        <v>2.0000000000000002E-5</v>
      </c>
      <c r="R199" s="141">
        <f>Q199*H199</f>
        <v>4.0000000000000003E-5</v>
      </c>
      <c r="S199" s="141">
        <v>0</v>
      </c>
      <c r="T199" s="142">
        <f>S199*H199</f>
        <v>0</v>
      </c>
      <c r="AR199" s="143" t="s">
        <v>245</v>
      </c>
      <c r="AT199" s="143" t="s">
        <v>157</v>
      </c>
      <c r="AU199" s="143" t="s">
        <v>84</v>
      </c>
      <c r="AY199" s="16" t="s">
        <v>154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6" t="s">
        <v>82</v>
      </c>
      <c r="BK199" s="144">
        <f>ROUND(I199*H199,2)</f>
        <v>0</v>
      </c>
      <c r="BL199" s="16" t="s">
        <v>245</v>
      </c>
      <c r="BM199" s="143" t="s">
        <v>216</v>
      </c>
    </row>
    <row r="200" spans="2:65" s="1" customFormat="1" ht="19.5">
      <c r="B200" s="31"/>
      <c r="D200" s="145" t="s">
        <v>164</v>
      </c>
      <c r="F200" s="146" t="s">
        <v>576</v>
      </c>
      <c r="I200" s="147"/>
      <c r="L200" s="31"/>
      <c r="M200" s="148"/>
      <c r="T200" s="55"/>
      <c r="AT200" s="16" t="s">
        <v>164</v>
      </c>
      <c r="AU200" s="16" t="s">
        <v>84</v>
      </c>
    </row>
    <row r="201" spans="2:65" s="1" customFormat="1" ht="24.2" customHeight="1">
      <c r="B201" s="31"/>
      <c r="C201" s="132" t="s">
        <v>7</v>
      </c>
      <c r="D201" s="132" t="s">
        <v>157</v>
      </c>
      <c r="E201" s="133" t="s">
        <v>577</v>
      </c>
      <c r="F201" s="134" t="s">
        <v>578</v>
      </c>
      <c r="G201" s="135" t="s">
        <v>253</v>
      </c>
      <c r="H201" s="136">
        <v>1</v>
      </c>
      <c r="I201" s="137"/>
      <c r="J201" s="138">
        <f>ROUND(I201*H201,2)</f>
        <v>0</v>
      </c>
      <c r="K201" s="134" t="s">
        <v>161</v>
      </c>
      <c r="L201" s="31"/>
      <c r="M201" s="139" t="s">
        <v>1</v>
      </c>
      <c r="N201" s="140" t="s">
        <v>39</v>
      </c>
      <c r="P201" s="141">
        <f>O201*H201</f>
        <v>0</v>
      </c>
      <c r="Q201" s="141">
        <v>1.2E-4</v>
      </c>
      <c r="R201" s="141">
        <f>Q201*H201</f>
        <v>1.2E-4</v>
      </c>
      <c r="S201" s="141">
        <v>0</v>
      </c>
      <c r="T201" s="142">
        <f>S201*H201</f>
        <v>0</v>
      </c>
      <c r="AR201" s="143" t="s">
        <v>245</v>
      </c>
      <c r="AT201" s="143" t="s">
        <v>157</v>
      </c>
      <c r="AU201" s="143" t="s">
        <v>84</v>
      </c>
      <c r="AY201" s="16" t="s">
        <v>154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82</v>
      </c>
      <c r="BK201" s="144">
        <f>ROUND(I201*H201,2)</f>
        <v>0</v>
      </c>
      <c r="BL201" s="16" t="s">
        <v>245</v>
      </c>
      <c r="BM201" s="143" t="s">
        <v>400</v>
      </c>
    </row>
    <row r="202" spans="2:65" s="1" customFormat="1" ht="19.5">
      <c r="B202" s="31"/>
      <c r="D202" s="145" t="s">
        <v>164</v>
      </c>
      <c r="F202" s="146" t="s">
        <v>579</v>
      </c>
      <c r="I202" s="147"/>
      <c r="L202" s="31"/>
      <c r="M202" s="148"/>
      <c r="T202" s="55"/>
      <c r="AT202" s="16" t="s">
        <v>164</v>
      </c>
      <c r="AU202" s="16" t="s">
        <v>84</v>
      </c>
    </row>
    <row r="203" spans="2:65" s="13" customFormat="1">
      <c r="B203" s="155"/>
      <c r="D203" s="145" t="s">
        <v>166</v>
      </c>
      <c r="E203" s="156" t="s">
        <v>1</v>
      </c>
      <c r="F203" s="157" t="s">
        <v>580</v>
      </c>
      <c r="H203" s="158">
        <v>1</v>
      </c>
      <c r="I203" s="159"/>
      <c r="L203" s="155"/>
      <c r="M203" s="160"/>
      <c r="T203" s="161"/>
      <c r="AT203" s="156" t="s">
        <v>166</v>
      </c>
      <c r="AU203" s="156" t="s">
        <v>84</v>
      </c>
      <c r="AV203" s="13" t="s">
        <v>84</v>
      </c>
      <c r="AW203" s="13" t="s">
        <v>31</v>
      </c>
      <c r="AX203" s="13" t="s">
        <v>74</v>
      </c>
      <c r="AY203" s="156" t="s">
        <v>154</v>
      </c>
    </row>
    <row r="204" spans="2:65" s="14" customFormat="1">
      <c r="B204" s="162"/>
      <c r="D204" s="145" t="s">
        <v>166</v>
      </c>
      <c r="E204" s="163" t="s">
        <v>1</v>
      </c>
      <c r="F204" s="164" t="s">
        <v>224</v>
      </c>
      <c r="H204" s="165">
        <v>1</v>
      </c>
      <c r="I204" s="166"/>
      <c r="L204" s="162"/>
      <c r="M204" s="167"/>
      <c r="T204" s="168"/>
      <c r="AT204" s="163" t="s">
        <v>166</v>
      </c>
      <c r="AU204" s="163" t="s">
        <v>84</v>
      </c>
      <c r="AV204" s="14" t="s">
        <v>162</v>
      </c>
      <c r="AW204" s="14" t="s">
        <v>31</v>
      </c>
      <c r="AX204" s="14" t="s">
        <v>82</v>
      </c>
      <c r="AY204" s="163" t="s">
        <v>154</v>
      </c>
    </row>
    <row r="205" spans="2:65" s="1" customFormat="1" ht="16.5" customHeight="1">
      <c r="B205" s="31"/>
      <c r="C205" s="169" t="s">
        <v>283</v>
      </c>
      <c r="D205" s="169" t="s">
        <v>378</v>
      </c>
      <c r="E205" s="170" t="s">
        <v>581</v>
      </c>
      <c r="F205" s="171" t="s">
        <v>582</v>
      </c>
      <c r="G205" s="172" t="s">
        <v>253</v>
      </c>
      <c r="H205" s="173">
        <v>7</v>
      </c>
      <c r="I205" s="174"/>
      <c r="J205" s="175">
        <f>ROUND(I205*H205,2)</f>
        <v>0</v>
      </c>
      <c r="K205" s="171" t="s">
        <v>1</v>
      </c>
      <c r="L205" s="176"/>
      <c r="M205" s="177" t="s">
        <v>1</v>
      </c>
      <c r="N205" s="178" t="s">
        <v>39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346</v>
      </c>
      <c r="AT205" s="143" t="s">
        <v>378</v>
      </c>
      <c r="AU205" s="143" t="s">
        <v>84</v>
      </c>
      <c r="AY205" s="16" t="s">
        <v>154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82</v>
      </c>
      <c r="BK205" s="144">
        <f>ROUND(I205*H205,2)</f>
        <v>0</v>
      </c>
      <c r="BL205" s="16" t="s">
        <v>245</v>
      </c>
      <c r="BM205" s="143" t="s">
        <v>583</v>
      </c>
    </row>
    <row r="206" spans="2:65" s="1" customFormat="1">
      <c r="B206" s="31"/>
      <c r="D206" s="145" t="s">
        <v>164</v>
      </c>
      <c r="F206" s="146" t="s">
        <v>584</v>
      </c>
      <c r="I206" s="147"/>
      <c r="L206" s="31"/>
      <c r="M206" s="148"/>
      <c r="T206" s="55"/>
      <c r="AT206" s="16" t="s">
        <v>164</v>
      </c>
      <c r="AU206" s="16" t="s">
        <v>84</v>
      </c>
    </row>
    <row r="207" spans="2:65" s="13" customFormat="1">
      <c r="B207" s="155"/>
      <c r="D207" s="145" t="s">
        <v>166</v>
      </c>
      <c r="E207" s="156" t="s">
        <v>1</v>
      </c>
      <c r="F207" s="157" t="s">
        <v>585</v>
      </c>
      <c r="H207" s="158">
        <v>7</v>
      </c>
      <c r="I207" s="159"/>
      <c r="L207" s="155"/>
      <c r="M207" s="160"/>
      <c r="T207" s="161"/>
      <c r="AT207" s="156" t="s">
        <v>166</v>
      </c>
      <c r="AU207" s="156" t="s">
        <v>84</v>
      </c>
      <c r="AV207" s="13" t="s">
        <v>84</v>
      </c>
      <c r="AW207" s="13" t="s">
        <v>31</v>
      </c>
      <c r="AX207" s="13" t="s">
        <v>74</v>
      </c>
      <c r="AY207" s="156" t="s">
        <v>154</v>
      </c>
    </row>
    <row r="208" spans="2:65" s="14" customFormat="1">
      <c r="B208" s="162"/>
      <c r="D208" s="145" t="s">
        <v>166</v>
      </c>
      <c r="E208" s="163" t="s">
        <v>1</v>
      </c>
      <c r="F208" s="164" t="s">
        <v>224</v>
      </c>
      <c r="H208" s="165">
        <v>7</v>
      </c>
      <c r="I208" s="166"/>
      <c r="L208" s="162"/>
      <c r="M208" s="167"/>
      <c r="T208" s="168"/>
      <c r="AT208" s="163" t="s">
        <v>166</v>
      </c>
      <c r="AU208" s="163" t="s">
        <v>84</v>
      </c>
      <c r="AV208" s="14" t="s">
        <v>162</v>
      </c>
      <c r="AW208" s="14" t="s">
        <v>31</v>
      </c>
      <c r="AX208" s="14" t="s">
        <v>82</v>
      </c>
      <c r="AY208" s="163" t="s">
        <v>154</v>
      </c>
    </row>
    <row r="209" spans="2:65" s="1" customFormat="1" ht="16.5" customHeight="1">
      <c r="B209" s="31"/>
      <c r="C209" s="132" t="s">
        <v>289</v>
      </c>
      <c r="D209" s="132" t="s">
        <v>157</v>
      </c>
      <c r="E209" s="133" t="s">
        <v>586</v>
      </c>
      <c r="F209" s="134" t="s">
        <v>587</v>
      </c>
      <c r="G209" s="135" t="s">
        <v>253</v>
      </c>
      <c r="H209" s="136">
        <v>1</v>
      </c>
      <c r="I209" s="137"/>
      <c r="J209" s="138">
        <f>ROUND(I209*H209,2)</f>
        <v>0</v>
      </c>
      <c r="K209" s="134" t="s">
        <v>161</v>
      </c>
      <c r="L209" s="31"/>
      <c r="M209" s="139" t="s">
        <v>1</v>
      </c>
      <c r="N209" s="140" t="s">
        <v>39</v>
      </c>
      <c r="P209" s="141">
        <f>O209*H209</f>
        <v>0</v>
      </c>
      <c r="Q209" s="141">
        <v>2.9E-4</v>
      </c>
      <c r="R209" s="141">
        <f>Q209*H209</f>
        <v>2.9E-4</v>
      </c>
      <c r="S209" s="141">
        <v>0</v>
      </c>
      <c r="T209" s="142">
        <f>S209*H209</f>
        <v>0</v>
      </c>
      <c r="AR209" s="143" t="s">
        <v>245</v>
      </c>
      <c r="AT209" s="143" t="s">
        <v>157</v>
      </c>
      <c r="AU209" s="143" t="s">
        <v>84</v>
      </c>
      <c r="AY209" s="16" t="s">
        <v>154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6" t="s">
        <v>82</v>
      </c>
      <c r="BK209" s="144">
        <f>ROUND(I209*H209,2)</f>
        <v>0</v>
      </c>
      <c r="BL209" s="16" t="s">
        <v>245</v>
      </c>
      <c r="BM209" s="143" t="s">
        <v>410</v>
      </c>
    </row>
    <row r="210" spans="2:65" s="1" customFormat="1">
      <c r="B210" s="31"/>
      <c r="D210" s="145" t="s">
        <v>164</v>
      </c>
      <c r="F210" s="146" t="s">
        <v>588</v>
      </c>
      <c r="I210" s="147"/>
      <c r="L210" s="31"/>
      <c r="M210" s="148"/>
      <c r="T210" s="55"/>
      <c r="AT210" s="16" t="s">
        <v>164</v>
      </c>
      <c r="AU210" s="16" t="s">
        <v>84</v>
      </c>
    </row>
    <row r="211" spans="2:65" s="13" customFormat="1">
      <c r="B211" s="155"/>
      <c r="D211" s="145" t="s">
        <v>166</v>
      </c>
      <c r="E211" s="156" t="s">
        <v>1</v>
      </c>
      <c r="F211" s="157" t="s">
        <v>580</v>
      </c>
      <c r="H211" s="158">
        <v>1</v>
      </c>
      <c r="I211" s="159"/>
      <c r="L211" s="155"/>
      <c r="M211" s="160"/>
      <c r="T211" s="161"/>
      <c r="AT211" s="156" t="s">
        <v>166</v>
      </c>
      <c r="AU211" s="156" t="s">
        <v>84</v>
      </c>
      <c r="AV211" s="13" t="s">
        <v>84</v>
      </c>
      <c r="AW211" s="13" t="s">
        <v>31</v>
      </c>
      <c r="AX211" s="13" t="s">
        <v>74</v>
      </c>
      <c r="AY211" s="156" t="s">
        <v>154</v>
      </c>
    </row>
    <row r="212" spans="2:65" s="14" customFormat="1">
      <c r="B212" s="162"/>
      <c r="D212" s="145" t="s">
        <v>166</v>
      </c>
      <c r="E212" s="163" t="s">
        <v>1</v>
      </c>
      <c r="F212" s="164" t="s">
        <v>224</v>
      </c>
      <c r="H212" s="165">
        <v>1</v>
      </c>
      <c r="I212" s="166"/>
      <c r="L212" s="162"/>
      <c r="M212" s="167"/>
      <c r="T212" s="168"/>
      <c r="AT212" s="163" t="s">
        <v>166</v>
      </c>
      <c r="AU212" s="163" t="s">
        <v>84</v>
      </c>
      <c r="AV212" s="14" t="s">
        <v>162</v>
      </c>
      <c r="AW212" s="14" t="s">
        <v>31</v>
      </c>
      <c r="AX212" s="14" t="s">
        <v>82</v>
      </c>
      <c r="AY212" s="163" t="s">
        <v>154</v>
      </c>
    </row>
    <row r="213" spans="2:65" s="1" customFormat="1" ht="21.75" customHeight="1">
      <c r="B213" s="31"/>
      <c r="C213" s="132" t="s">
        <v>294</v>
      </c>
      <c r="D213" s="132" t="s">
        <v>157</v>
      </c>
      <c r="E213" s="133" t="s">
        <v>589</v>
      </c>
      <c r="F213" s="134" t="s">
        <v>590</v>
      </c>
      <c r="G213" s="135" t="s">
        <v>253</v>
      </c>
      <c r="H213" s="136">
        <v>2</v>
      </c>
      <c r="I213" s="137"/>
      <c r="J213" s="138">
        <f>ROUND(I213*H213,2)</f>
        <v>0</v>
      </c>
      <c r="K213" s="134" t="s">
        <v>161</v>
      </c>
      <c r="L213" s="31"/>
      <c r="M213" s="139" t="s">
        <v>1</v>
      </c>
      <c r="N213" s="140" t="s">
        <v>39</v>
      </c>
      <c r="P213" s="141">
        <f>O213*H213</f>
        <v>0</v>
      </c>
      <c r="Q213" s="141">
        <v>2.1000000000000001E-4</v>
      </c>
      <c r="R213" s="141">
        <f>Q213*H213</f>
        <v>4.2000000000000002E-4</v>
      </c>
      <c r="S213" s="141">
        <v>0</v>
      </c>
      <c r="T213" s="142">
        <f>S213*H213</f>
        <v>0</v>
      </c>
      <c r="AR213" s="143" t="s">
        <v>245</v>
      </c>
      <c r="AT213" s="143" t="s">
        <v>157</v>
      </c>
      <c r="AU213" s="143" t="s">
        <v>84</v>
      </c>
      <c r="AY213" s="16" t="s">
        <v>154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82</v>
      </c>
      <c r="BK213" s="144">
        <f>ROUND(I213*H213,2)</f>
        <v>0</v>
      </c>
      <c r="BL213" s="16" t="s">
        <v>245</v>
      </c>
      <c r="BM213" s="143" t="s">
        <v>422</v>
      </c>
    </row>
    <row r="214" spans="2:65" s="1" customFormat="1" ht="19.5">
      <c r="B214" s="31"/>
      <c r="D214" s="145" t="s">
        <v>164</v>
      </c>
      <c r="F214" s="146" t="s">
        <v>591</v>
      </c>
      <c r="I214" s="147"/>
      <c r="L214" s="31"/>
      <c r="M214" s="148"/>
      <c r="T214" s="55"/>
      <c r="AT214" s="16" t="s">
        <v>164</v>
      </c>
      <c r="AU214" s="16" t="s">
        <v>84</v>
      </c>
    </row>
    <row r="215" spans="2:65" s="13" customFormat="1">
      <c r="B215" s="155"/>
      <c r="D215" s="145" t="s">
        <v>166</v>
      </c>
      <c r="E215" s="156" t="s">
        <v>1</v>
      </c>
      <c r="F215" s="157" t="s">
        <v>592</v>
      </c>
      <c r="H215" s="158">
        <v>2</v>
      </c>
      <c r="I215" s="159"/>
      <c r="L215" s="155"/>
      <c r="M215" s="160"/>
      <c r="T215" s="161"/>
      <c r="AT215" s="156" t="s">
        <v>166</v>
      </c>
      <c r="AU215" s="156" t="s">
        <v>84</v>
      </c>
      <c r="AV215" s="13" t="s">
        <v>84</v>
      </c>
      <c r="AW215" s="13" t="s">
        <v>31</v>
      </c>
      <c r="AX215" s="13" t="s">
        <v>74</v>
      </c>
      <c r="AY215" s="156" t="s">
        <v>154</v>
      </c>
    </row>
    <row r="216" spans="2:65" s="14" customFormat="1">
      <c r="B216" s="162"/>
      <c r="D216" s="145" t="s">
        <v>166</v>
      </c>
      <c r="E216" s="163" t="s">
        <v>1</v>
      </c>
      <c r="F216" s="164" t="s">
        <v>224</v>
      </c>
      <c r="H216" s="165">
        <v>2</v>
      </c>
      <c r="I216" s="166"/>
      <c r="L216" s="162"/>
      <c r="M216" s="167"/>
      <c r="T216" s="168"/>
      <c r="AT216" s="163" t="s">
        <v>166</v>
      </c>
      <c r="AU216" s="163" t="s">
        <v>84</v>
      </c>
      <c r="AV216" s="14" t="s">
        <v>162</v>
      </c>
      <c r="AW216" s="14" t="s">
        <v>31</v>
      </c>
      <c r="AX216" s="14" t="s">
        <v>82</v>
      </c>
      <c r="AY216" s="163" t="s">
        <v>154</v>
      </c>
    </row>
    <row r="217" spans="2:65" s="1" customFormat="1" ht="24.2" customHeight="1">
      <c r="B217" s="31"/>
      <c r="C217" s="132" t="s">
        <v>300</v>
      </c>
      <c r="D217" s="132" t="s">
        <v>157</v>
      </c>
      <c r="E217" s="133" t="s">
        <v>593</v>
      </c>
      <c r="F217" s="134" t="s">
        <v>594</v>
      </c>
      <c r="G217" s="135" t="s">
        <v>213</v>
      </c>
      <c r="H217" s="136">
        <v>30</v>
      </c>
      <c r="I217" s="137"/>
      <c r="J217" s="138">
        <f>ROUND(I217*H217,2)</f>
        <v>0</v>
      </c>
      <c r="K217" s="134" t="s">
        <v>161</v>
      </c>
      <c r="L217" s="31"/>
      <c r="M217" s="139" t="s">
        <v>1</v>
      </c>
      <c r="N217" s="140" t="s">
        <v>39</v>
      </c>
      <c r="P217" s="141">
        <f>O217*H217</f>
        <v>0</v>
      </c>
      <c r="Q217" s="141">
        <v>1.9000000000000001E-4</v>
      </c>
      <c r="R217" s="141">
        <f>Q217*H217</f>
        <v>5.7000000000000002E-3</v>
      </c>
      <c r="S217" s="141">
        <v>0</v>
      </c>
      <c r="T217" s="142">
        <f>S217*H217</f>
        <v>0</v>
      </c>
      <c r="AR217" s="143" t="s">
        <v>245</v>
      </c>
      <c r="AT217" s="143" t="s">
        <v>157</v>
      </c>
      <c r="AU217" s="143" t="s">
        <v>84</v>
      </c>
      <c r="AY217" s="16" t="s">
        <v>154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6" t="s">
        <v>82</v>
      </c>
      <c r="BK217" s="144">
        <f>ROUND(I217*H217,2)</f>
        <v>0</v>
      </c>
      <c r="BL217" s="16" t="s">
        <v>245</v>
      </c>
      <c r="BM217" s="143" t="s">
        <v>435</v>
      </c>
    </row>
    <row r="218" spans="2:65" s="1" customFormat="1" ht="19.5">
      <c r="B218" s="31"/>
      <c r="D218" s="145" t="s">
        <v>164</v>
      </c>
      <c r="F218" s="146" t="s">
        <v>595</v>
      </c>
      <c r="I218" s="147"/>
      <c r="L218" s="31"/>
      <c r="M218" s="148"/>
      <c r="T218" s="55"/>
      <c r="AT218" s="16" t="s">
        <v>164</v>
      </c>
      <c r="AU218" s="16" t="s">
        <v>84</v>
      </c>
    </row>
    <row r="219" spans="2:65" s="13" customFormat="1">
      <c r="B219" s="155"/>
      <c r="D219" s="145" t="s">
        <v>166</v>
      </c>
      <c r="E219" s="156" t="s">
        <v>1</v>
      </c>
      <c r="F219" s="157" t="s">
        <v>596</v>
      </c>
      <c r="H219" s="158">
        <v>30</v>
      </c>
      <c r="I219" s="159"/>
      <c r="L219" s="155"/>
      <c r="M219" s="160"/>
      <c r="T219" s="161"/>
      <c r="AT219" s="156" t="s">
        <v>166</v>
      </c>
      <c r="AU219" s="156" t="s">
        <v>84</v>
      </c>
      <c r="AV219" s="13" t="s">
        <v>84</v>
      </c>
      <c r="AW219" s="13" t="s">
        <v>31</v>
      </c>
      <c r="AX219" s="13" t="s">
        <v>74</v>
      </c>
      <c r="AY219" s="156" t="s">
        <v>154</v>
      </c>
    </row>
    <row r="220" spans="2:65" s="14" customFormat="1">
      <c r="B220" s="162"/>
      <c r="D220" s="145" t="s">
        <v>166</v>
      </c>
      <c r="E220" s="163" t="s">
        <v>1</v>
      </c>
      <c r="F220" s="164" t="s">
        <v>224</v>
      </c>
      <c r="H220" s="165">
        <v>30</v>
      </c>
      <c r="I220" s="166"/>
      <c r="L220" s="162"/>
      <c r="M220" s="167"/>
      <c r="T220" s="168"/>
      <c r="AT220" s="163" t="s">
        <v>166</v>
      </c>
      <c r="AU220" s="163" t="s">
        <v>84</v>
      </c>
      <c r="AV220" s="14" t="s">
        <v>162</v>
      </c>
      <c r="AW220" s="14" t="s">
        <v>31</v>
      </c>
      <c r="AX220" s="14" t="s">
        <v>82</v>
      </c>
      <c r="AY220" s="163" t="s">
        <v>154</v>
      </c>
    </row>
    <row r="221" spans="2:65" s="1" customFormat="1" ht="21.75" customHeight="1">
      <c r="B221" s="31"/>
      <c r="C221" s="132" t="s">
        <v>307</v>
      </c>
      <c r="D221" s="132" t="s">
        <v>157</v>
      </c>
      <c r="E221" s="133" t="s">
        <v>597</v>
      </c>
      <c r="F221" s="134" t="s">
        <v>598</v>
      </c>
      <c r="G221" s="135" t="s">
        <v>213</v>
      </c>
      <c r="H221" s="136">
        <v>30</v>
      </c>
      <c r="I221" s="137"/>
      <c r="J221" s="138">
        <f>ROUND(I221*H221,2)</f>
        <v>0</v>
      </c>
      <c r="K221" s="134" t="s">
        <v>161</v>
      </c>
      <c r="L221" s="31"/>
      <c r="M221" s="139" t="s">
        <v>1</v>
      </c>
      <c r="N221" s="140" t="s">
        <v>39</v>
      </c>
      <c r="P221" s="141">
        <f>O221*H221</f>
        <v>0</v>
      </c>
      <c r="Q221" s="141">
        <v>1.0000000000000001E-5</v>
      </c>
      <c r="R221" s="141">
        <f>Q221*H221</f>
        <v>3.0000000000000003E-4</v>
      </c>
      <c r="S221" s="141">
        <v>0</v>
      </c>
      <c r="T221" s="142">
        <f>S221*H221</f>
        <v>0</v>
      </c>
      <c r="AR221" s="143" t="s">
        <v>245</v>
      </c>
      <c r="AT221" s="143" t="s">
        <v>157</v>
      </c>
      <c r="AU221" s="143" t="s">
        <v>84</v>
      </c>
      <c r="AY221" s="16" t="s">
        <v>154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6" t="s">
        <v>82</v>
      </c>
      <c r="BK221" s="144">
        <f>ROUND(I221*H221,2)</f>
        <v>0</v>
      </c>
      <c r="BL221" s="16" t="s">
        <v>245</v>
      </c>
      <c r="BM221" s="143" t="s">
        <v>388</v>
      </c>
    </row>
    <row r="222" spans="2:65" s="1" customFormat="1" ht="19.5">
      <c r="B222" s="31"/>
      <c r="D222" s="145" t="s">
        <v>164</v>
      </c>
      <c r="F222" s="146" t="s">
        <v>599</v>
      </c>
      <c r="I222" s="147"/>
      <c r="L222" s="31"/>
      <c r="M222" s="148"/>
      <c r="T222" s="55"/>
      <c r="AT222" s="16" t="s">
        <v>164</v>
      </c>
      <c r="AU222" s="16" t="s">
        <v>84</v>
      </c>
    </row>
    <row r="223" spans="2:65" s="1" customFormat="1" ht="24.2" customHeight="1">
      <c r="B223" s="31"/>
      <c r="C223" s="132" t="s">
        <v>316</v>
      </c>
      <c r="D223" s="132" t="s">
        <v>157</v>
      </c>
      <c r="E223" s="133" t="s">
        <v>600</v>
      </c>
      <c r="F223" s="134" t="s">
        <v>601</v>
      </c>
      <c r="G223" s="135" t="s">
        <v>286</v>
      </c>
      <c r="H223" s="136">
        <v>3.6999999999999998E-2</v>
      </c>
      <c r="I223" s="137"/>
      <c r="J223" s="138">
        <f>ROUND(I223*H223,2)</f>
        <v>0</v>
      </c>
      <c r="K223" s="134" t="s">
        <v>161</v>
      </c>
      <c r="L223" s="31"/>
      <c r="M223" s="139" t="s">
        <v>1</v>
      </c>
      <c r="N223" s="140" t="s">
        <v>39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245</v>
      </c>
      <c r="AT223" s="143" t="s">
        <v>157</v>
      </c>
      <c r="AU223" s="143" t="s">
        <v>84</v>
      </c>
      <c r="AY223" s="16" t="s">
        <v>154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6" t="s">
        <v>82</v>
      </c>
      <c r="BK223" s="144">
        <f>ROUND(I223*H223,2)</f>
        <v>0</v>
      </c>
      <c r="BL223" s="16" t="s">
        <v>245</v>
      </c>
      <c r="BM223" s="143" t="s">
        <v>455</v>
      </c>
    </row>
    <row r="224" spans="2:65" s="1" customFormat="1" ht="29.25">
      <c r="B224" s="31"/>
      <c r="D224" s="145" t="s">
        <v>164</v>
      </c>
      <c r="F224" s="146" t="s">
        <v>602</v>
      </c>
      <c r="I224" s="147"/>
      <c r="L224" s="31"/>
      <c r="M224" s="148"/>
      <c r="T224" s="55"/>
      <c r="AT224" s="16" t="s">
        <v>164</v>
      </c>
      <c r="AU224" s="16" t="s">
        <v>84</v>
      </c>
    </row>
    <row r="225" spans="2:65" s="11" customFormat="1" ht="22.9" customHeight="1">
      <c r="B225" s="120"/>
      <c r="D225" s="121" t="s">
        <v>73</v>
      </c>
      <c r="E225" s="130" t="s">
        <v>603</v>
      </c>
      <c r="F225" s="130" t="s">
        <v>604</v>
      </c>
      <c r="I225" s="123"/>
      <c r="J225" s="131">
        <f>BK225</f>
        <v>0</v>
      </c>
      <c r="L225" s="120"/>
      <c r="M225" s="125"/>
      <c r="P225" s="126">
        <f>SUM(P226:P247)</f>
        <v>0</v>
      </c>
      <c r="R225" s="126">
        <f>SUM(R226:R247)</f>
        <v>3.5070000000000004E-2</v>
      </c>
      <c r="T225" s="127">
        <f>SUM(T226:T247)</f>
        <v>0</v>
      </c>
      <c r="AR225" s="121" t="s">
        <v>84</v>
      </c>
      <c r="AT225" s="128" t="s">
        <v>73</v>
      </c>
      <c r="AU225" s="128" t="s">
        <v>82</v>
      </c>
      <c r="AY225" s="121" t="s">
        <v>154</v>
      </c>
      <c r="BK225" s="129">
        <f>SUM(BK226:BK247)</f>
        <v>0</v>
      </c>
    </row>
    <row r="226" spans="2:65" s="1" customFormat="1" ht="24.2" customHeight="1">
      <c r="B226" s="31"/>
      <c r="C226" s="132" t="s">
        <v>321</v>
      </c>
      <c r="D226" s="132" t="s">
        <v>157</v>
      </c>
      <c r="E226" s="133" t="s">
        <v>605</v>
      </c>
      <c r="F226" s="134" t="s">
        <v>606</v>
      </c>
      <c r="G226" s="135" t="s">
        <v>571</v>
      </c>
      <c r="H226" s="136">
        <v>1</v>
      </c>
      <c r="I226" s="137"/>
      <c r="J226" s="138">
        <f>ROUND(I226*H226,2)</f>
        <v>0</v>
      </c>
      <c r="K226" s="134" t="s">
        <v>161</v>
      </c>
      <c r="L226" s="31"/>
      <c r="M226" s="139" t="s">
        <v>1</v>
      </c>
      <c r="N226" s="140" t="s">
        <v>39</v>
      </c>
      <c r="P226" s="141">
        <f>O226*H226</f>
        <v>0</v>
      </c>
      <c r="Q226" s="141">
        <v>1.0659999999999999E-2</v>
      </c>
      <c r="R226" s="141">
        <f>Q226*H226</f>
        <v>1.0659999999999999E-2</v>
      </c>
      <c r="S226" s="141">
        <v>0</v>
      </c>
      <c r="T226" s="142">
        <f>S226*H226</f>
        <v>0</v>
      </c>
      <c r="AR226" s="143" t="s">
        <v>245</v>
      </c>
      <c r="AT226" s="143" t="s">
        <v>157</v>
      </c>
      <c r="AU226" s="143" t="s">
        <v>84</v>
      </c>
      <c r="AY226" s="16" t="s">
        <v>154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6" t="s">
        <v>82</v>
      </c>
      <c r="BK226" s="144">
        <f>ROUND(I226*H226,2)</f>
        <v>0</v>
      </c>
      <c r="BL226" s="16" t="s">
        <v>245</v>
      </c>
      <c r="BM226" s="143" t="s">
        <v>468</v>
      </c>
    </row>
    <row r="227" spans="2:65" s="1" customFormat="1" ht="29.25">
      <c r="B227" s="31"/>
      <c r="D227" s="145" t="s">
        <v>164</v>
      </c>
      <c r="F227" s="146" t="s">
        <v>607</v>
      </c>
      <c r="I227" s="147"/>
      <c r="L227" s="31"/>
      <c r="M227" s="148"/>
      <c r="T227" s="55"/>
      <c r="AT227" s="16" t="s">
        <v>164</v>
      </c>
      <c r="AU227" s="16" t="s">
        <v>84</v>
      </c>
    </row>
    <row r="228" spans="2:65" s="13" customFormat="1">
      <c r="B228" s="155"/>
      <c r="D228" s="145" t="s">
        <v>166</v>
      </c>
      <c r="E228" s="156" t="s">
        <v>1</v>
      </c>
      <c r="F228" s="157" t="s">
        <v>580</v>
      </c>
      <c r="H228" s="158">
        <v>1</v>
      </c>
      <c r="I228" s="159"/>
      <c r="L228" s="155"/>
      <c r="M228" s="160"/>
      <c r="T228" s="161"/>
      <c r="AT228" s="156" t="s">
        <v>166</v>
      </c>
      <c r="AU228" s="156" t="s">
        <v>84</v>
      </c>
      <c r="AV228" s="13" t="s">
        <v>84</v>
      </c>
      <c r="AW228" s="13" t="s">
        <v>31</v>
      </c>
      <c r="AX228" s="13" t="s">
        <v>74</v>
      </c>
      <c r="AY228" s="156" t="s">
        <v>154</v>
      </c>
    </row>
    <row r="229" spans="2:65" s="14" customFormat="1">
      <c r="B229" s="162"/>
      <c r="D229" s="145" t="s">
        <v>166</v>
      </c>
      <c r="E229" s="163" t="s">
        <v>1</v>
      </c>
      <c r="F229" s="164" t="s">
        <v>224</v>
      </c>
      <c r="H229" s="165">
        <v>1</v>
      </c>
      <c r="I229" s="166"/>
      <c r="L229" s="162"/>
      <c r="M229" s="167"/>
      <c r="T229" s="168"/>
      <c r="AT229" s="163" t="s">
        <v>166</v>
      </c>
      <c r="AU229" s="163" t="s">
        <v>84</v>
      </c>
      <c r="AV229" s="14" t="s">
        <v>162</v>
      </c>
      <c r="AW229" s="14" t="s">
        <v>31</v>
      </c>
      <c r="AX229" s="14" t="s">
        <v>82</v>
      </c>
      <c r="AY229" s="163" t="s">
        <v>154</v>
      </c>
    </row>
    <row r="230" spans="2:65" s="1" customFormat="1" ht="24.2" customHeight="1">
      <c r="B230" s="31"/>
      <c r="C230" s="132" t="s">
        <v>326</v>
      </c>
      <c r="D230" s="132" t="s">
        <v>157</v>
      </c>
      <c r="E230" s="133" t="s">
        <v>608</v>
      </c>
      <c r="F230" s="134" t="s">
        <v>609</v>
      </c>
      <c r="G230" s="135" t="s">
        <v>571</v>
      </c>
      <c r="H230" s="136">
        <v>1</v>
      </c>
      <c r="I230" s="137"/>
      <c r="J230" s="138">
        <f>ROUND(I230*H230,2)</f>
        <v>0</v>
      </c>
      <c r="K230" s="134" t="s">
        <v>161</v>
      </c>
      <c r="L230" s="31"/>
      <c r="M230" s="139" t="s">
        <v>1</v>
      </c>
      <c r="N230" s="140" t="s">
        <v>39</v>
      </c>
      <c r="P230" s="141">
        <f>O230*H230</f>
        <v>0</v>
      </c>
      <c r="Q230" s="141">
        <v>2.223E-2</v>
      </c>
      <c r="R230" s="141">
        <f>Q230*H230</f>
        <v>2.223E-2</v>
      </c>
      <c r="S230" s="141">
        <v>0</v>
      </c>
      <c r="T230" s="142">
        <f>S230*H230</f>
        <v>0</v>
      </c>
      <c r="AR230" s="143" t="s">
        <v>245</v>
      </c>
      <c r="AT230" s="143" t="s">
        <v>157</v>
      </c>
      <c r="AU230" s="143" t="s">
        <v>84</v>
      </c>
      <c r="AY230" s="16" t="s">
        <v>154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82</v>
      </c>
      <c r="BK230" s="144">
        <f>ROUND(I230*H230,2)</f>
        <v>0</v>
      </c>
      <c r="BL230" s="16" t="s">
        <v>245</v>
      </c>
      <c r="BM230" s="143" t="s">
        <v>478</v>
      </c>
    </row>
    <row r="231" spans="2:65" s="1" customFormat="1" ht="29.25">
      <c r="B231" s="31"/>
      <c r="D231" s="145" t="s">
        <v>164</v>
      </c>
      <c r="F231" s="146" t="s">
        <v>610</v>
      </c>
      <c r="I231" s="147"/>
      <c r="L231" s="31"/>
      <c r="M231" s="148"/>
      <c r="T231" s="55"/>
      <c r="AT231" s="16" t="s">
        <v>164</v>
      </c>
      <c r="AU231" s="16" t="s">
        <v>84</v>
      </c>
    </row>
    <row r="232" spans="2:65" s="13" customFormat="1">
      <c r="B232" s="155"/>
      <c r="D232" s="145" t="s">
        <v>166</v>
      </c>
      <c r="E232" s="156" t="s">
        <v>1</v>
      </c>
      <c r="F232" s="157" t="s">
        <v>611</v>
      </c>
      <c r="H232" s="158">
        <v>1</v>
      </c>
      <c r="I232" s="159"/>
      <c r="L232" s="155"/>
      <c r="M232" s="160"/>
      <c r="T232" s="161"/>
      <c r="AT232" s="156" t="s">
        <v>166</v>
      </c>
      <c r="AU232" s="156" t="s">
        <v>84</v>
      </c>
      <c r="AV232" s="13" t="s">
        <v>84</v>
      </c>
      <c r="AW232" s="13" t="s">
        <v>31</v>
      </c>
      <c r="AX232" s="13" t="s">
        <v>74</v>
      </c>
      <c r="AY232" s="156" t="s">
        <v>154</v>
      </c>
    </row>
    <row r="233" spans="2:65" s="14" customFormat="1">
      <c r="B233" s="162"/>
      <c r="D233" s="145" t="s">
        <v>166</v>
      </c>
      <c r="E233" s="163" t="s">
        <v>1</v>
      </c>
      <c r="F233" s="164" t="s">
        <v>224</v>
      </c>
      <c r="H233" s="165">
        <v>1</v>
      </c>
      <c r="I233" s="166"/>
      <c r="L233" s="162"/>
      <c r="M233" s="167"/>
      <c r="T233" s="168"/>
      <c r="AT233" s="163" t="s">
        <v>166</v>
      </c>
      <c r="AU233" s="163" t="s">
        <v>84</v>
      </c>
      <c r="AV233" s="14" t="s">
        <v>162</v>
      </c>
      <c r="AW233" s="14" t="s">
        <v>31</v>
      </c>
      <c r="AX233" s="14" t="s">
        <v>82</v>
      </c>
      <c r="AY233" s="163" t="s">
        <v>154</v>
      </c>
    </row>
    <row r="234" spans="2:65" s="1" customFormat="1" ht="21.75" customHeight="1">
      <c r="B234" s="31"/>
      <c r="C234" s="132" t="s">
        <v>333</v>
      </c>
      <c r="D234" s="132" t="s">
        <v>157</v>
      </c>
      <c r="E234" s="133" t="s">
        <v>612</v>
      </c>
      <c r="F234" s="134" t="s">
        <v>613</v>
      </c>
      <c r="G234" s="135" t="s">
        <v>571</v>
      </c>
      <c r="H234" s="136">
        <v>1</v>
      </c>
      <c r="I234" s="137"/>
      <c r="J234" s="138">
        <f>ROUND(I234*H234,2)</f>
        <v>0</v>
      </c>
      <c r="K234" s="134" t="s">
        <v>161</v>
      </c>
      <c r="L234" s="31"/>
      <c r="M234" s="139" t="s">
        <v>1</v>
      </c>
      <c r="N234" s="140" t="s">
        <v>39</v>
      </c>
      <c r="P234" s="141">
        <f>O234*H234</f>
        <v>0</v>
      </c>
      <c r="Q234" s="141">
        <v>1.8E-3</v>
      </c>
      <c r="R234" s="141">
        <f>Q234*H234</f>
        <v>1.8E-3</v>
      </c>
      <c r="S234" s="141">
        <v>0</v>
      </c>
      <c r="T234" s="142">
        <f>S234*H234</f>
        <v>0</v>
      </c>
      <c r="AR234" s="143" t="s">
        <v>245</v>
      </c>
      <c r="AT234" s="143" t="s">
        <v>157</v>
      </c>
      <c r="AU234" s="143" t="s">
        <v>84</v>
      </c>
      <c r="AY234" s="16" t="s">
        <v>154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82</v>
      </c>
      <c r="BK234" s="144">
        <f>ROUND(I234*H234,2)</f>
        <v>0</v>
      </c>
      <c r="BL234" s="16" t="s">
        <v>245</v>
      </c>
      <c r="BM234" s="143" t="s">
        <v>490</v>
      </c>
    </row>
    <row r="235" spans="2:65" s="1" customFormat="1">
      <c r="B235" s="31"/>
      <c r="D235" s="145" t="s">
        <v>164</v>
      </c>
      <c r="F235" s="146" t="s">
        <v>614</v>
      </c>
      <c r="I235" s="147"/>
      <c r="L235" s="31"/>
      <c r="M235" s="148"/>
      <c r="T235" s="55"/>
      <c r="AT235" s="16" t="s">
        <v>164</v>
      </c>
      <c r="AU235" s="16" t="s">
        <v>84</v>
      </c>
    </row>
    <row r="236" spans="2:65" s="13" customFormat="1">
      <c r="B236" s="155"/>
      <c r="D236" s="145" t="s">
        <v>166</v>
      </c>
      <c r="E236" s="156" t="s">
        <v>1</v>
      </c>
      <c r="F236" s="157" t="s">
        <v>611</v>
      </c>
      <c r="H236" s="158">
        <v>1</v>
      </c>
      <c r="I236" s="159"/>
      <c r="L236" s="155"/>
      <c r="M236" s="160"/>
      <c r="T236" s="161"/>
      <c r="AT236" s="156" t="s">
        <v>166</v>
      </c>
      <c r="AU236" s="156" t="s">
        <v>84</v>
      </c>
      <c r="AV236" s="13" t="s">
        <v>84</v>
      </c>
      <c r="AW236" s="13" t="s">
        <v>31</v>
      </c>
      <c r="AX236" s="13" t="s">
        <v>74</v>
      </c>
      <c r="AY236" s="156" t="s">
        <v>154</v>
      </c>
    </row>
    <row r="237" spans="2:65" s="14" customFormat="1">
      <c r="B237" s="162"/>
      <c r="D237" s="145" t="s">
        <v>166</v>
      </c>
      <c r="E237" s="163" t="s">
        <v>1</v>
      </c>
      <c r="F237" s="164" t="s">
        <v>224</v>
      </c>
      <c r="H237" s="165">
        <v>1</v>
      </c>
      <c r="I237" s="166"/>
      <c r="L237" s="162"/>
      <c r="M237" s="167"/>
      <c r="T237" s="168"/>
      <c r="AT237" s="163" t="s">
        <v>166</v>
      </c>
      <c r="AU237" s="163" t="s">
        <v>84</v>
      </c>
      <c r="AV237" s="14" t="s">
        <v>162</v>
      </c>
      <c r="AW237" s="14" t="s">
        <v>31</v>
      </c>
      <c r="AX237" s="14" t="s">
        <v>82</v>
      </c>
      <c r="AY237" s="163" t="s">
        <v>154</v>
      </c>
    </row>
    <row r="238" spans="2:65" s="1" customFormat="1" ht="16.5" customHeight="1">
      <c r="B238" s="31"/>
      <c r="C238" s="132" t="s">
        <v>340</v>
      </c>
      <c r="D238" s="132" t="s">
        <v>157</v>
      </c>
      <c r="E238" s="133" t="s">
        <v>615</v>
      </c>
      <c r="F238" s="134" t="s">
        <v>616</v>
      </c>
      <c r="G238" s="135" t="s">
        <v>253</v>
      </c>
      <c r="H238" s="136">
        <v>1</v>
      </c>
      <c r="I238" s="137"/>
      <c r="J238" s="138">
        <f>ROUND(I238*H238,2)</f>
        <v>0</v>
      </c>
      <c r="K238" s="134" t="s">
        <v>161</v>
      </c>
      <c r="L238" s="31"/>
      <c r="M238" s="139" t="s">
        <v>1</v>
      </c>
      <c r="N238" s="140" t="s">
        <v>39</v>
      </c>
      <c r="P238" s="141">
        <f>O238*H238</f>
        <v>0</v>
      </c>
      <c r="Q238" s="141">
        <v>1.3999999999999999E-4</v>
      </c>
      <c r="R238" s="141">
        <f>Q238*H238</f>
        <v>1.3999999999999999E-4</v>
      </c>
      <c r="S238" s="141">
        <v>0</v>
      </c>
      <c r="T238" s="142">
        <f>S238*H238</f>
        <v>0</v>
      </c>
      <c r="AR238" s="143" t="s">
        <v>245</v>
      </c>
      <c r="AT238" s="143" t="s">
        <v>157</v>
      </c>
      <c r="AU238" s="143" t="s">
        <v>84</v>
      </c>
      <c r="AY238" s="16" t="s">
        <v>154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6" t="s">
        <v>82</v>
      </c>
      <c r="BK238" s="144">
        <f>ROUND(I238*H238,2)</f>
        <v>0</v>
      </c>
      <c r="BL238" s="16" t="s">
        <v>245</v>
      </c>
      <c r="BM238" s="143" t="s">
        <v>617</v>
      </c>
    </row>
    <row r="239" spans="2:65" s="1" customFormat="1" ht="19.5">
      <c r="B239" s="31"/>
      <c r="D239" s="145" t="s">
        <v>164</v>
      </c>
      <c r="F239" s="146" t="s">
        <v>618</v>
      </c>
      <c r="I239" s="147"/>
      <c r="L239" s="31"/>
      <c r="M239" s="148"/>
      <c r="T239" s="55"/>
      <c r="AT239" s="16" t="s">
        <v>164</v>
      </c>
      <c r="AU239" s="16" t="s">
        <v>84</v>
      </c>
    </row>
    <row r="240" spans="2:65" s="13" customFormat="1">
      <c r="B240" s="155"/>
      <c r="D240" s="145" t="s">
        <v>166</v>
      </c>
      <c r="E240" s="156" t="s">
        <v>1</v>
      </c>
      <c r="F240" s="157" t="s">
        <v>611</v>
      </c>
      <c r="H240" s="158">
        <v>1</v>
      </c>
      <c r="I240" s="159"/>
      <c r="L240" s="155"/>
      <c r="M240" s="160"/>
      <c r="T240" s="161"/>
      <c r="AT240" s="156" t="s">
        <v>166</v>
      </c>
      <c r="AU240" s="156" t="s">
        <v>84</v>
      </c>
      <c r="AV240" s="13" t="s">
        <v>84</v>
      </c>
      <c r="AW240" s="13" t="s">
        <v>31</v>
      </c>
      <c r="AX240" s="13" t="s">
        <v>74</v>
      </c>
      <c r="AY240" s="156" t="s">
        <v>154</v>
      </c>
    </row>
    <row r="241" spans="2:65" s="14" customFormat="1">
      <c r="B241" s="162"/>
      <c r="D241" s="145" t="s">
        <v>166</v>
      </c>
      <c r="E241" s="163" t="s">
        <v>1</v>
      </c>
      <c r="F241" s="164" t="s">
        <v>224</v>
      </c>
      <c r="H241" s="165">
        <v>1</v>
      </c>
      <c r="I241" s="166"/>
      <c r="L241" s="162"/>
      <c r="M241" s="167"/>
      <c r="T241" s="168"/>
      <c r="AT241" s="163" t="s">
        <v>166</v>
      </c>
      <c r="AU241" s="163" t="s">
        <v>84</v>
      </c>
      <c r="AV241" s="14" t="s">
        <v>162</v>
      </c>
      <c r="AW241" s="14" t="s">
        <v>31</v>
      </c>
      <c r="AX241" s="14" t="s">
        <v>82</v>
      </c>
      <c r="AY241" s="163" t="s">
        <v>154</v>
      </c>
    </row>
    <row r="242" spans="2:65" s="1" customFormat="1" ht="16.5" customHeight="1">
      <c r="B242" s="31"/>
      <c r="C242" s="132" t="s">
        <v>346</v>
      </c>
      <c r="D242" s="132" t="s">
        <v>157</v>
      </c>
      <c r="E242" s="133" t="s">
        <v>619</v>
      </c>
      <c r="F242" s="134" t="s">
        <v>620</v>
      </c>
      <c r="G242" s="135" t="s">
        <v>253</v>
      </c>
      <c r="H242" s="136">
        <v>1</v>
      </c>
      <c r="I242" s="137"/>
      <c r="J242" s="138">
        <f>ROUND(I242*H242,2)</f>
        <v>0</v>
      </c>
      <c r="K242" s="134" t="s">
        <v>161</v>
      </c>
      <c r="L242" s="31"/>
      <c r="M242" s="139" t="s">
        <v>1</v>
      </c>
      <c r="N242" s="140" t="s">
        <v>39</v>
      </c>
      <c r="P242" s="141">
        <f>O242*H242</f>
        <v>0</v>
      </c>
      <c r="Q242" s="141">
        <v>2.4000000000000001E-4</v>
      </c>
      <c r="R242" s="141">
        <f>Q242*H242</f>
        <v>2.4000000000000001E-4</v>
      </c>
      <c r="S242" s="141">
        <v>0</v>
      </c>
      <c r="T242" s="142">
        <f>S242*H242</f>
        <v>0</v>
      </c>
      <c r="AR242" s="143" t="s">
        <v>245</v>
      </c>
      <c r="AT242" s="143" t="s">
        <v>157</v>
      </c>
      <c r="AU242" s="143" t="s">
        <v>84</v>
      </c>
      <c r="AY242" s="16" t="s">
        <v>154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6" t="s">
        <v>82</v>
      </c>
      <c r="BK242" s="144">
        <f>ROUND(I242*H242,2)</f>
        <v>0</v>
      </c>
      <c r="BL242" s="16" t="s">
        <v>245</v>
      </c>
      <c r="BM242" s="143" t="s">
        <v>621</v>
      </c>
    </row>
    <row r="243" spans="2:65" s="1" customFormat="1">
      <c r="B243" s="31"/>
      <c r="D243" s="145" t="s">
        <v>164</v>
      </c>
      <c r="F243" s="146" t="s">
        <v>622</v>
      </c>
      <c r="I243" s="147"/>
      <c r="L243" s="31"/>
      <c r="M243" s="148"/>
      <c r="T243" s="55"/>
      <c r="AT243" s="16" t="s">
        <v>164</v>
      </c>
      <c r="AU243" s="16" t="s">
        <v>84</v>
      </c>
    </row>
    <row r="244" spans="2:65" s="13" customFormat="1">
      <c r="B244" s="155"/>
      <c r="D244" s="145" t="s">
        <v>166</v>
      </c>
      <c r="E244" s="156" t="s">
        <v>1</v>
      </c>
      <c r="F244" s="157" t="s">
        <v>611</v>
      </c>
      <c r="H244" s="158">
        <v>1</v>
      </c>
      <c r="I244" s="159"/>
      <c r="L244" s="155"/>
      <c r="M244" s="160"/>
      <c r="T244" s="161"/>
      <c r="AT244" s="156" t="s">
        <v>166</v>
      </c>
      <c r="AU244" s="156" t="s">
        <v>84</v>
      </c>
      <c r="AV244" s="13" t="s">
        <v>84</v>
      </c>
      <c r="AW244" s="13" t="s">
        <v>31</v>
      </c>
      <c r="AX244" s="13" t="s">
        <v>74</v>
      </c>
      <c r="AY244" s="156" t="s">
        <v>154</v>
      </c>
    </row>
    <row r="245" spans="2:65" s="14" customFormat="1">
      <c r="B245" s="162"/>
      <c r="D245" s="145" t="s">
        <v>166</v>
      </c>
      <c r="E245" s="163" t="s">
        <v>1</v>
      </c>
      <c r="F245" s="164" t="s">
        <v>224</v>
      </c>
      <c r="H245" s="165">
        <v>1</v>
      </c>
      <c r="I245" s="166"/>
      <c r="L245" s="162"/>
      <c r="M245" s="167"/>
      <c r="T245" s="168"/>
      <c r="AT245" s="163" t="s">
        <v>166</v>
      </c>
      <c r="AU245" s="163" t="s">
        <v>84</v>
      </c>
      <c r="AV245" s="14" t="s">
        <v>162</v>
      </c>
      <c r="AW245" s="14" t="s">
        <v>31</v>
      </c>
      <c r="AX245" s="14" t="s">
        <v>82</v>
      </c>
      <c r="AY245" s="163" t="s">
        <v>154</v>
      </c>
    </row>
    <row r="246" spans="2:65" s="1" customFormat="1" ht="24.2" customHeight="1">
      <c r="B246" s="31"/>
      <c r="C246" s="132" t="s">
        <v>351</v>
      </c>
      <c r="D246" s="132" t="s">
        <v>157</v>
      </c>
      <c r="E246" s="133" t="s">
        <v>623</v>
      </c>
      <c r="F246" s="134" t="s">
        <v>624</v>
      </c>
      <c r="G246" s="135" t="s">
        <v>286</v>
      </c>
      <c r="H246" s="136">
        <v>3.4000000000000002E-2</v>
      </c>
      <c r="I246" s="137"/>
      <c r="J246" s="138">
        <f>ROUND(I246*H246,2)</f>
        <v>0</v>
      </c>
      <c r="K246" s="134" t="s">
        <v>161</v>
      </c>
      <c r="L246" s="31"/>
      <c r="M246" s="139" t="s">
        <v>1</v>
      </c>
      <c r="N246" s="140" t="s">
        <v>39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245</v>
      </c>
      <c r="AT246" s="143" t="s">
        <v>157</v>
      </c>
      <c r="AU246" s="143" t="s">
        <v>84</v>
      </c>
      <c r="AY246" s="16" t="s">
        <v>154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6" t="s">
        <v>82</v>
      </c>
      <c r="BK246" s="144">
        <f>ROUND(I246*H246,2)</f>
        <v>0</v>
      </c>
      <c r="BL246" s="16" t="s">
        <v>245</v>
      </c>
      <c r="BM246" s="143" t="s">
        <v>625</v>
      </c>
    </row>
    <row r="247" spans="2:65" s="1" customFormat="1" ht="29.25">
      <c r="B247" s="31"/>
      <c r="D247" s="145" t="s">
        <v>164</v>
      </c>
      <c r="F247" s="146" t="s">
        <v>626</v>
      </c>
      <c r="I247" s="147"/>
      <c r="L247" s="31"/>
      <c r="M247" s="148"/>
      <c r="T247" s="55"/>
      <c r="AT247" s="16" t="s">
        <v>164</v>
      </c>
      <c r="AU247" s="16" t="s">
        <v>84</v>
      </c>
    </row>
    <row r="248" spans="2:65" s="11" customFormat="1" ht="25.9" customHeight="1">
      <c r="B248" s="120"/>
      <c r="D248" s="121" t="s">
        <v>73</v>
      </c>
      <c r="E248" s="122" t="s">
        <v>627</v>
      </c>
      <c r="F248" s="122" t="s">
        <v>628</v>
      </c>
      <c r="I248" s="123"/>
      <c r="J248" s="124">
        <f>BK248</f>
        <v>0</v>
      </c>
      <c r="L248" s="120"/>
      <c r="M248" s="125"/>
      <c r="P248" s="126">
        <f>SUM(P249:P256)</f>
        <v>0</v>
      </c>
      <c r="R248" s="126">
        <f>SUM(R249:R256)</f>
        <v>0</v>
      </c>
      <c r="T248" s="127">
        <f>SUM(T249:T256)</f>
        <v>0</v>
      </c>
      <c r="AR248" s="121" t="s">
        <v>162</v>
      </c>
      <c r="AT248" s="128" t="s">
        <v>73</v>
      </c>
      <c r="AU248" s="128" t="s">
        <v>74</v>
      </c>
      <c r="AY248" s="121" t="s">
        <v>154</v>
      </c>
      <c r="BK248" s="129">
        <f>SUM(BK249:BK256)</f>
        <v>0</v>
      </c>
    </row>
    <row r="249" spans="2:65" s="1" customFormat="1" ht="21.75" customHeight="1">
      <c r="B249" s="31"/>
      <c r="C249" s="132" t="s">
        <v>357</v>
      </c>
      <c r="D249" s="132" t="s">
        <v>157</v>
      </c>
      <c r="E249" s="133" t="s">
        <v>629</v>
      </c>
      <c r="F249" s="134" t="s">
        <v>630</v>
      </c>
      <c r="G249" s="135" t="s">
        <v>631</v>
      </c>
      <c r="H249" s="136">
        <v>20</v>
      </c>
      <c r="I249" s="137"/>
      <c r="J249" s="138">
        <f>ROUND(I249*H249,2)</f>
        <v>0</v>
      </c>
      <c r="K249" s="134" t="s">
        <v>161</v>
      </c>
      <c r="L249" s="31"/>
      <c r="M249" s="139" t="s">
        <v>1</v>
      </c>
      <c r="N249" s="140" t="s">
        <v>39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632</v>
      </c>
      <c r="AT249" s="143" t="s">
        <v>157</v>
      </c>
      <c r="AU249" s="143" t="s">
        <v>82</v>
      </c>
      <c r="AY249" s="16" t="s">
        <v>154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6" t="s">
        <v>82</v>
      </c>
      <c r="BK249" s="144">
        <f>ROUND(I249*H249,2)</f>
        <v>0</v>
      </c>
      <c r="BL249" s="16" t="s">
        <v>632</v>
      </c>
      <c r="BM249" s="143" t="s">
        <v>633</v>
      </c>
    </row>
    <row r="250" spans="2:65" s="1" customFormat="1" ht="19.5">
      <c r="B250" s="31"/>
      <c r="D250" s="145" t="s">
        <v>164</v>
      </c>
      <c r="F250" s="146" t="s">
        <v>634</v>
      </c>
      <c r="I250" s="147"/>
      <c r="L250" s="31"/>
      <c r="M250" s="148"/>
      <c r="T250" s="55"/>
      <c r="AT250" s="16" t="s">
        <v>164</v>
      </c>
      <c r="AU250" s="16" t="s">
        <v>82</v>
      </c>
    </row>
    <row r="251" spans="2:65" s="13" customFormat="1" ht="33.75">
      <c r="B251" s="155"/>
      <c r="D251" s="145" t="s">
        <v>166</v>
      </c>
      <c r="E251" s="156" t="s">
        <v>1</v>
      </c>
      <c r="F251" s="157" t="s">
        <v>635</v>
      </c>
      <c r="H251" s="158">
        <v>20</v>
      </c>
      <c r="I251" s="159"/>
      <c r="L251" s="155"/>
      <c r="M251" s="160"/>
      <c r="T251" s="161"/>
      <c r="AT251" s="156" t="s">
        <v>166</v>
      </c>
      <c r="AU251" s="156" t="s">
        <v>82</v>
      </c>
      <c r="AV251" s="13" t="s">
        <v>84</v>
      </c>
      <c r="AW251" s="13" t="s">
        <v>31</v>
      </c>
      <c r="AX251" s="13" t="s">
        <v>74</v>
      </c>
      <c r="AY251" s="156" t="s">
        <v>154</v>
      </c>
    </row>
    <row r="252" spans="2:65" s="14" customFormat="1">
      <c r="B252" s="162"/>
      <c r="D252" s="145" t="s">
        <v>166</v>
      </c>
      <c r="E252" s="163" t="s">
        <v>1</v>
      </c>
      <c r="F252" s="164" t="s">
        <v>224</v>
      </c>
      <c r="H252" s="165">
        <v>20</v>
      </c>
      <c r="I252" s="166"/>
      <c r="L252" s="162"/>
      <c r="M252" s="167"/>
      <c r="T252" s="168"/>
      <c r="AT252" s="163" t="s">
        <v>166</v>
      </c>
      <c r="AU252" s="163" t="s">
        <v>82</v>
      </c>
      <c r="AV252" s="14" t="s">
        <v>162</v>
      </c>
      <c r="AW252" s="14" t="s">
        <v>31</v>
      </c>
      <c r="AX252" s="14" t="s">
        <v>82</v>
      </c>
      <c r="AY252" s="163" t="s">
        <v>154</v>
      </c>
    </row>
    <row r="253" spans="2:65" s="1" customFormat="1" ht="16.5" customHeight="1">
      <c r="B253" s="31"/>
      <c r="C253" s="132" t="s">
        <v>362</v>
      </c>
      <c r="D253" s="132" t="s">
        <v>157</v>
      </c>
      <c r="E253" s="133" t="s">
        <v>636</v>
      </c>
      <c r="F253" s="134" t="s">
        <v>637</v>
      </c>
      <c r="G253" s="135" t="s">
        <v>631</v>
      </c>
      <c r="H253" s="136">
        <v>20</v>
      </c>
      <c r="I253" s="137"/>
      <c r="J253" s="138">
        <f>ROUND(I253*H253,2)</f>
        <v>0</v>
      </c>
      <c r="K253" s="134" t="s">
        <v>161</v>
      </c>
      <c r="L253" s="31"/>
      <c r="M253" s="139" t="s">
        <v>1</v>
      </c>
      <c r="N253" s="140" t="s">
        <v>39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632</v>
      </c>
      <c r="AT253" s="143" t="s">
        <v>157</v>
      </c>
      <c r="AU253" s="143" t="s">
        <v>82</v>
      </c>
      <c r="AY253" s="16" t="s">
        <v>154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6" t="s">
        <v>82</v>
      </c>
      <c r="BK253" s="144">
        <f>ROUND(I253*H253,2)</f>
        <v>0</v>
      </c>
      <c r="BL253" s="16" t="s">
        <v>632</v>
      </c>
      <c r="BM253" s="143" t="s">
        <v>638</v>
      </c>
    </row>
    <row r="254" spans="2:65" s="1" customFormat="1" ht="19.5">
      <c r="B254" s="31"/>
      <c r="D254" s="145" t="s">
        <v>164</v>
      </c>
      <c r="F254" s="146" t="s">
        <v>639</v>
      </c>
      <c r="I254" s="147"/>
      <c r="L254" s="31"/>
      <c r="M254" s="148"/>
      <c r="T254" s="55"/>
      <c r="AT254" s="16" t="s">
        <v>164</v>
      </c>
      <c r="AU254" s="16" t="s">
        <v>82</v>
      </c>
    </row>
    <row r="255" spans="2:65" s="13" customFormat="1" ht="22.5">
      <c r="B255" s="155"/>
      <c r="D255" s="145" t="s">
        <v>166</v>
      </c>
      <c r="E255" s="156" t="s">
        <v>1</v>
      </c>
      <c r="F255" s="157" t="s">
        <v>640</v>
      </c>
      <c r="H255" s="158">
        <v>20</v>
      </c>
      <c r="I255" s="159"/>
      <c r="L255" s="155"/>
      <c r="M255" s="160"/>
      <c r="T255" s="161"/>
      <c r="AT255" s="156" t="s">
        <v>166</v>
      </c>
      <c r="AU255" s="156" t="s">
        <v>82</v>
      </c>
      <c r="AV255" s="13" t="s">
        <v>84</v>
      </c>
      <c r="AW255" s="13" t="s">
        <v>31</v>
      </c>
      <c r="AX255" s="13" t="s">
        <v>74</v>
      </c>
      <c r="AY255" s="156" t="s">
        <v>154</v>
      </c>
    </row>
    <row r="256" spans="2:65" s="14" customFormat="1">
      <c r="B256" s="162"/>
      <c r="D256" s="145" t="s">
        <v>166</v>
      </c>
      <c r="E256" s="163" t="s">
        <v>1</v>
      </c>
      <c r="F256" s="164" t="s">
        <v>224</v>
      </c>
      <c r="H256" s="165">
        <v>20</v>
      </c>
      <c r="I256" s="166"/>
      <c r="L256" s="162"/>
      <c r="M256" s="179"/>
      <c r="N256" s="180"/>
      <c r="O256" s="180"/>
      <c r="P256" s="180"/>
      <c r="Q256" s="180"/>
      <c r="R256" s="180"/>
      <c r="S256" s="180"/>
      <c r="T256" s="181"/>
      <c r="AT256" s="163" t="s">
        <v>166</v>
      </c>
      <c r="AU256" s="163" t="s">
        <v>82</v>
      </c>
      <c r="AV256" s="14" t="s">
        <v>162</v>
      </c>
      <c r="AW256" s="14" t="s">
        <v>31</v>
      </c>
      <c r="AX256" s="14" t="s">
        <v>82</v>
      </c>
      <c r="AY256" s="163" t="s">
        <v>154</v>
      </c>
    </row>
    <row r="257" spans="2:12" s="1" customFormat="1" ht="6.95" customHeight="1">
      <c r="B257" s="43"/>
      <c r="C257" s="44"/>
      <c r="D257" s="44"/>
      <c r="E257" s="44"/>
      <c r="F257" s="44"/>
      <c r="G257" s="44"/>
      <c r="H257" s="44"/>
      <c r="I257" s="44"/>
      <c r="J257" s="44"/>
      <c r="K257" s="44"/>
      <c r="L257" s="31"/>
    </row>
  </sheetData>
  <sheetProtection algorithmName="SHA-512" hashValue="2KBQw2PaeJKQfbXaRFiKsHFOHC8wVSEXCqG7KXcWZwC75zRZylEYAyNsD6oJraw6wBrIOEWj3CC/IR6AHi9Lyg==" saltValue="fWIJWfIBRqqMXf8f7yN0ZQ==" spinCount="100000" sheet="1" formatColumns="0" formatRows="0" autoFilter="0"/>
  <autoFilter ref="C120:K256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641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ROUND((SUM(BE120:BE174)),  2)</f>
        <v>0</v>
      </c>
      <c r="I33" s="92">
        <v>0.21</v>
      </c>
      <c r="J33" s="91">
        <f>ROUND(((SUM(BE120:BE174))*I33),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ROUND((SUM(BF120:BF174)),  2)</f>
        <v>0</v>
      </c>
      <c r="I34" s="92">
        <v>0.15</v>
      </c>
      <c r="J34" s="91">
        <f>ROUND(((SUM(BF120:BF174))*I34),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ROUND((SUM(BG120:BG174)),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ROUND((SUM(BH120:BH174)),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ROUND((SUM(BI120:BI174)),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D.1.3 - Plynová zařízení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132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642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643</v>
      </c>
      <c r="E99" s="110"/>
      <c r="F99" s="110"/>
      <c r="G99" s="110"/>
      <c r="H99" s="110"/>
      <c r="I99" s="110"/>
      <c r="J99" s="111">
        <f>J161</f>
        <v>0</v>
      </c>
      <c r="L99" s="108"/>
    </row>
    <row r="100" spans="2:12" s="8" customFormat="1" ht="24.95" customHeight="1">
      <c r="B100" s="104"/>
      <c r="D100" s="105" t="s">
        <v>500</v>
      </c>
      <c r="E100" s="106"/>
      <c r="F100" s="106"/>
      <c r="G100" s="106"/>
      <c r="H100" s="106"/>
      <c r="I100" s="106"/>
      <c r="J100" s="107">
        <f>J166</f>
        <v>0</v>
      </c>
      <c r="L100" s="104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139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2" t="str">
        <f>E7</f>
        <v>REKONSTRUKCE LABORATOŘE CHEMIE</v>
      </c>
      <c r="F110" s="233"/>
      <c r="G110" s="233"/>
      <c r="H110" s="233"/>
      <c r="L110" s="31"/>
    </row>
    <row r="111" spans="2:12" s="1" customFormat="1" ht="12" customHeight="1">
      <c r="B111" s="31"/>
      <c r="C111" s="26" t="s">
        <v>115</v>
      </c>
      <c r="L111" s="31"/>
    </row>
    <row r="112" spans="2:12" s="1" customFormat="1" ht="16.5" customHeight="1">
      <c r="B112" s="31"/>
      <c r="E112" s="222" t="str">
        <f>E9</f>
        <v>D.1.3 - Plynová zařízení</v>
      </c>
      <c r="F112" s="231"/>
      <c r="G112" s="231"/>
      <c r="H112" s="231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Gymnázium Jiřího z Poděbrad</v>
      </c>
      <c r="I114" s="26" t="s">
        <v>22</v>
      </c>
      <c r="J114" s="51" t="str">
        <f>IF(J12="","",J12)</f>
        <v>12. 6. 2023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30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32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2"/>
      <c r="C119" s="113" t="s">
        <v>140</v>
      </c>
      <c r="D119" s="114" t="s">
        <v>59</v>
      </c>
      <c r="E119" s="114" t="s">
        <v>55</v>
      </c>
      <c r="F119" s="114" t="s">
        <v>56</v>
      </c>
      <c r="G119" s="114" t="s">
        <v>141</v>
      </c>
      <c r="H119" s="114" t="s">
        <v>142</v>
      </c>
      <c r="I119" s="114" t="s">
        <v>143</v>
      </c>
      <c r="J119" s="114" t="s">
        <v>124</v>
      </c>
      <c r="K119" s="115" t="s">
        <v>144</v>
      </c>
      <c r="L119" s="112"/>
      <c r="M119" s="58" t="s">
        <v>1</v>
      </c>
      <c r="N119" s="59" t="s">
        <v>38</v>
      </c>
      <c r="O119" s="59" t="s">
        <v>145</v>
      </c>
      <c r="P119" s="59" t="s">
        <v>146</v>
      </c>
      <c r="Q119" s="59" t="s">
        <v>147</v>
      </c>
      <c r="R119" s="59" t="s">
        <v>148</v>
      </c>
      <c r="S119" s="59" t="s">
        <v>149</v>
      </c>
      <c r="T119" s="60" t="s">
        <v>150</v>
      </c>
    </row>
    <row r="120" spans="2:65" s="1" customFormat="1" ht="22.9" customHeight="1">
      <c r="B120" s="31"/>
      <c r="C120" s="63" t="s">
        <v>151</v>
      </c>
      <c r="J120" s="116">
        <f>BK120</f>
        <v>0</v>
      </c>
      <c r="L120" s="31"/>
      <c r="M120" s="61"/>
      <c r="N120" s="52"/>
      <c r="O120" s="52"/>
      <c r="P120" s="117">
        <f>P121+P166</f>
        <v>0</v>
      </c>
      <c r="Q120" s="52"/>
      <c r="R120" s="117">
        <f>R121+R166</f>
        <v>6.0650000000000003E-2</v>
      </c>
      <c r="S120" s="52"/>
      <c r="T120" s="118">
        <f>T121+T166</f>
        <v>0</v>
      </c>
      <c r="AT120" s="16" t="s">
        <v>73</v>
      </c>
      <c r="AU120" s="16" t="s">
        <v>126</v>
      </c>
      <c r="BK120" s="119">
        <f>BK121+BK166</f>
        <v>0</v>
      </c>
    </row>
    <row r="121" spans="2:65" s="11" customFormat="1" ht="25.9" customHeight="1">
      <c r="B121" s="120"/>
      <c r="D121" s="121" t="s">
        <v>73</v>
      </c>
      <c r="E121" s="122" t="s">
        <v>312</v>
      </c>
      <c r="F121" s="122" t="s">
        <v>313</v>
      </c>
      <c r="I121" s="123"/>
      <c r="J121" s="124">
        <f>BK121</f>
        <v>0</v>
      </c>
      <c r="L121" s="120"/>
      <c r="M121" s="125"/>
      <c r="P121" s="126">
        <f>P122+P161</f>
        <v>0</v>
      </c>
      <c r="R121" s="126">
        <f>R122+R161</f>
        <v>6.0650000000000003E-2</v>
      </c>
      <c r="T121" s="127">
        <f>T122+T161</f>
        <v>0</v>
      </c>
      <c r="AR121" s="121" t="s">
        <v>84</v>
      </c>
      <c r="AT121" s="128" t="s">
        <v>73</v>
      </c>
      <c r="AU121" s="128" t="s">
        <v>74</v>
      </c>
      <c r="AY121" s="121" t="s">
        <v>154</v>
      </c>
      <c r="BK121" s="129">
        <f>BK122+BK161</f>
        <v>0</v>
      </c>
    </row>
    <row r="122" spans="2:65" s="11" customFormat="1" ht="22.9" customHeight="1">
      <c r="B122" s="120"/>
      <c r="D122" s="121" t="s">
        <v>73</v>
      </c>
      <c r="E122" s="130" t="s">
        <v>644</v>
      </c>
      <c r="F122" s="130" t="s">
        <v>645</v>
      </c>
      <c r="I122" s="123"/>
      <c r="J122" s="131">
        <f>BK122</f>
        <v>0</v>
      </c>
      <c r="L122" s="120"/>
      <c r="M122" s="125"/>
      <c r="P122" s="126">
        <f>SUM(P123:P160)</f>
        <v>0</v>
      </c>
      <c r="R122" s="126">
        <f>SUM(R123:R160)</f>
        <v>6.0650000000000003E-2</v>
      </c>
      <c r="T122" s="127">
        <f>SUM(T123:T160)</f>
        <v>0</v>
      </c>
      <c r="AR122" s="121" t="s">
        <v>84</v>
      </c>
      <c r="AT122" s="128" t="s">
        <v>73</v>
      </c>
      <c r="AU122" s="128" t="s">
        <v>82</v>
      </c>
      <c r="AY122" s="121" t="s">
        <v>154</v>
      </c>
      <c r="BK122" s="129">
        <f>SUM(BK123:BK160)</f>
        <v>0</v>
      </c>
    </row>
    <row r="123" spans="2:65" s="1" customFormat="1" ht="24.2" customHeight="1">
      <c r="B123" s="31"/>
      <c r="C123" s="132" t="s">
        <v>82</v>
      </c>
      <c r="D123" s="132" t="s">
        <v>157</v>
      </c>
      <c r="E123" s="133" t="s">
        <v>646</v>
      </c>
      <c r="F123" s="134" t="s">
        <v>647</v>
      </c>
      <c r="G123" s="135" t="s">
        <v>213</v>
      </c>
      <c r="H123" s="136">
        <v>5</v>
      </c>
      <c r="I123" s="137"/>
      <c r="J123" s="138">
        <f>ROUND(I123*H123,2)</f>
        <v>0</v>
      </c>
      <c r="K123" s="134" t="s">
        <v>161</v>
      </c>
      <c r="L123" s="31"/>
      <c r="M123" s="139" t="s">
        <v>1</v>
      </c>
      <c r="N123" s="140" t="s">
        <v>39</v>
      </c>
      <c r="P123" s="141">
        <f>O123*H123</f>
        <v>0</v>
      </c>
      <c r="Q123" s="141">
        <v>1.47E-3</v>
      </c>
      <c r="R123" s="141">
        <f>Q123*H123</f>
        <v>7.3499999999999998E-3</v>
      </c>
      <c r="S123" s="141">
        <v>0</v>
      </c>
      <c r="T123" s="142">
        <f>S123*H123</f>
        <v>0</v>
      </c>
      <c r="AR123" s="143" t="s">
        <v>245</v>
      </c>
      <c r="AT123" s="143" t="s">
        <v>157</v>
      </c>
      <c r="AU123" s="143" t="s">
        <v>84</v>
      </c>
      <c r="AY123" s="16" t="s">
        <v>154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82</v>
      </c>
      <c r="BK123" s="144">
        <f>ROUND(I123*H123,2)</f>
        <v>0</v>
      </c>
      <c r="BL123" s="16" t="s">
        <v>245</v>
      </c>
      <c r="BM123" s="143" t="s">
        <v>84</v>
      </c>
    </row>
    <row r="124" spans="2:65" s="1" customFormat="1" ht="19.5">
      <c r="B124" s="31"/>
      <c r="D124" s="145" t="s">
        <v>164</v>
      </c>
      <c r="F124" s="146" t="s">
        <v>648</v>
      </c>
      <c r="I124" s="147"/>
      <c r="L124" s="31"/>
      <c r="M124" s="148"/>
      <c r="T124" s="55"/>
      <c r="AT124" s="16" t="s">
        <v>164</v>
      </c>
      <c r="AU124" s="16" t="s">
        <v>84</v>
      </c>
    </row>
    <row r="125" spans="2:65" s="13" customFormat="1">
      <c r="B125" s="155"/>
      <c r="D125" s="145" t="s">
        <v>166</v>
      </c>
      <c r="E125" s="156" t="s">
        <v>1</v>
      </c>
      <c r="F125" s="157" t="s">
        <v>649</v>
      </c>
      <c r="H125" s="158">
        <v>5</v>
      </c>
      <c r="I125" s="159"/>
      <c r="L125" s="155"/>
      <c r="M125" s="160"/>
      <c r="T125" s="161"/>
      <c r="AT125" s="156" t="s">
        <v>166</v>
      </c>
      <c r="AU125" s="156" t="s">
        <v>84</v>
      </c>
      <c r="AV125" s="13" t="s">
        <v>84</v>
      </c>
      <c r="AW125" s="13" t="s">
        <v>31</v>
      </c>
      <c r="AX125" s="13" t="s">
        <v>74</v>
      </c>
      <c r="AY125" s="156" t="s">
        <v>154</v>
      </c>
    </row>
    <row r="126" spans="2:65" s="14" customFormat="1">
      <c r="B126" s="162"/>
      <c r="D126" s="145" t="s">
        <v>166</v>
      </c>
      <c r="E126" s="163" t="s">
        <v>1</v>
      </c>
      <c r="F126" s="164" t="s">
        <v>224</v>
      </c>
      <c r="H126" s="165">
        <v>5</v>
      </c>
      <c r="I126" s="166"/>
      <c r="L126" s="162"/>
      <c r="M126" s="167"/>
      <c r="T126" s="168"/>
      <c r="AT126" s="163" t="s">
        <v>166</v>
      </c>
      <c r="AU126" s="163" t="s">
        <v>84</v>
      </c>
      <c r="AV126" s="14" t="s">
        <v>162</v>
      </c>
      <c r="AW126" s="14" t="s">
        <v>31</v>
      </c>
      <c r="AX126" s="14" t="s">
        <v>82</v>
      </c>
      <c r="AY126" s="163" t="s">
        <v>154</v>
      </c>
    </row>
    <row r="127" spans="2:65" s="1" customFormat="1" ht="24.2" customHeight="1">
      <c r="B127" s="31"/>
      <c r="C127" s="132" t="s">
        <v>84</v>
      </c>
      <c r="D127" s="132" t="s">
        <v>157</v>
      </c>
      <c r="E127" s="133" t="s">
        <v>650</v>
      </c>
      <c r="F127" s="134" t="s">
        <v>651</v>
      </c>
      <c r="G127" s="135" t="s">
        <v>213</v>
      </c>
      <c r="H127" s="136">
        <v>25</v>
      </c>
      <c r="I127" s="137"/>
      <c r="J127" s="138">
        <f>ROUND(I127*H127,2)</f>
        <v>0</v>
      </c>
      <c r="K127" s="134" t="s">
        <v>161</v>
      </c>
      <c r="L127" s="31"/>
      <c r="M127" s="139" t="s">
        <v>1</v>
      </c>
      <c r="N127" s="140" t="s">
        <v>39</v>
      </c>
      <c r="P127" s="141">
        <f>O127*H127</f>
        <v>0</v>
      </c>
      <c r="Q127" s="141">
        <v>1.8500000000000001E-3</v>
      </c>
      <c r="R127" s="141">
        <f>Q127*H127</f>
        <v>4.6249999999999999E-2</v>
      </c>
      <c r="S127" s="141">
        <v>0</v>
      </c>
      <c r="T127" s="142">
        <f>S127*H127</f>
        <v>0</v>
      </c>
      <c r="AR127" s="143" t="s">
        <v>245</v>
      </c>
      <c r="AT127" s="143" t="s">
        <v>157</v>
      </c>
      <c r="AU127" s="143" t="s">
        <v>84</v>
      </c>
      <c r="AY127" s="16" t="s">
        <v>154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82</v>
      </c>
      <c r="BK127" s="144">
        <f>ROUND(I127*H127,2)</f>
        <v>0</v>
      </c>
      <c r="BL127" s="16" t="s">
        <v>245</v>
      </c>
      <c r="BM127" s="143" t="s">
        <v>162</v>
      </c>
    </row>
    <row r="128" spans="2:65" s="1" customFormat="1" ht="19.5">
      <c r="B128" s="31"/>
      <c r="D128" s="145" t="s">
        <v>164</v>
      </c>
      <c r="F128" s="146" t="s">
        <v>652</v>
      </c>
      <c r="I128" s="147"/>
      <c r="L128" s="31"/>
      <c r="M128" s="148"/>
      <c r="T128" s="55"/>
      <c r="AT128" s="16" t="s">
        <v>164</v>
      </c>
      <c r="AU128" s="16" t="s">
        <v>84</v>
      </c>
    </row>
    <row r="129" spans="2:65" s="13" customFormat="1">
      <c r="B129" s="155"/>
      <c r="D129" s="145" t="s">
        <v>166</v>
      </c>
      <c r="E129" s="156" t="s">
        <v>1</v>
      </c>
      <c r="F129" s="157" t="s">
        <v>653</v>
      </c>
      <c r="H129" s="158">
        <v>25</v>
      </c>
      <c r="I129" s="159"/>
      <c r="L129" s="155"/>
      <c r="M129" s="160"/>
      <c r="T129" s="161"/>
      <c r="AT129" s="156" t="s">
        <v>166</v>
      </c>
      <c r="AU129" s="156" t="s">
        <v>84</v>
      </c>
      <c r="AV129" s="13" t="s">
        <v>84</v>
      </c>
      <c r="AW129" s="13" t="s">
        <v>31</v>
      </c>
      <c r="AX129" s="13" t="s">
        <v>74</v>
      </c>
      <c r="AY129" s="156" t="s">
        <v>154</v>
      </c>
    </row>
    <row r="130" spans="2:65" s="14" customFormat="1">
      <c r="B130" s="162"/>
      <c r="D130" s="145" t="s">
        <v>166</v>
      </c>
      <c r="E130" s="163" t="s">
        <v>1</v>
      </c>
      <c r="F130" s="164" t="s">
        <v>224</v>
      </c>
      <c r="H130" s="165">
        <v>25</v>
      </c>
      <c r="I130" s="166"/>
      <c r="L130" s="162"/>
      <c r="M130" s="167"/>
      <c r="T130" s="168"/>
      <c r="AT130" s="163" t="s">
        <v>166</v>
      </c>
      <c r="AU130" s="163" t="s">
        <v>84</v>
      </c>
      <c r="AV130" s="14" t="s">
        <v>162</v>
      </c>
      <c r="AW130" s="14" t="s">
        <v>31</v>
      </c>
      <c r="AX130" s="14" t="s">
        <v>82</v>
      </c>
      <c r="AY130" s="163" t="s">
        <v>154</v>
      </c>
    </row>
    <row r="131" spans="2:65" s="1" customFormat="1" ht="21.75" customHeight="1">
      <c r="B131" s="31"/>
      <c r="C131" s="132" t="s">
        <v>172</v>
      </c>
      <c r="D131" s="132" t="s">
        <v>157</v>
      </c>
      <c r="E131" s="133" t="s">
        <v>654</v>
      </c>
      <c r="F131" s="134" t="s">
        <v>655</v>
      </c>
      <c r="G131" s="135" t="s">
        <v>656</v>
      </c>
      <c r="H131" s="136">
        <v>3.3330000000000002</v>
      </c>
      <c r="I131" s="137"/>
      <c r="J131" s="138">
        <f>ROUND(I131*H131,2)</f>
        <v>0</v>
      </c>
      <c r="K131" s="134" t="s">
        <v>1</v>
      </c>
      <c r="L131" s="31"/>
      <c r="M131" s="139" t="s">
        <v>1</v>
      </c>
      <c r="N131" s="140" t="s">
        <v>39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245</v>
      </c>
      <c r="AT131" s="143" t="s">
        <v>157</v>
      </c>
      <c r="AU131" s="143" t="s">
        <v>84</v>
      </c>
      <c r="AY131" s="16" t="s">
        <v>154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6" t="s">
        <v>82</v>
      </c>
      <c r="BK131" s="144">
        <f>ROUND(I131*H131,2)</f>
        <v>0</v>
      </c>
      <c r="BL131" s="16" t="s">
        <v>245</v>
      </c>
      <c r="BM131" s="143" t="s">
        <v>155</v>
      </c>
    </row>
    <row r="132" spans="2:65" s="1" customFormat="1">
      <c r="B132" s="31"/>
      <c r="D132" s="145" t="s">
        <v>164</v>
      </c>
      <c r="F132" s="146" t="s">
        <v>655</v>
      </c>
      <c r="I132" s="147"/>
      <c r="L132" s="31"/>
      <c r="M132" s="148"/>
      <c r="T132" s="55"/>
      <c r="AT132" s="16" t="s">
        <v>164</v>
      </c>
      <c r="AU132" s="16" t="s">
        <v>84</v>
      </c>
    </row>
    <row r="133" spans="2:65" s="13" customFormat="1">
      <c r="B133" s="155"/>
      <c r="D133" s="145" t="s">
        <v>166</v>
      </c>
      <c r="E133" s="156" t="s">
        <v>1</v>
      </c>
      <c r="F133" s="157" t="s">
        <v>657</v>
      </c>
      <c r="H133" s="158">
        <v>3.3330000000000002</v>
      </c>
      <c r="I133" s="159"/>
      <c r="L133" s="155"/>
      <c r="M133" s="160"/>
      <c r="T133" s="161"/>
      <c r="AT133" s="156" t="s">
        <v>166</v>
      </c>
      <c r="AU133" s="156" t="s">
        <v>84</v>
      </c>
      <c r="AV133" s="13" t="s">
        <v>84</v>
      </c>
      <c r="AW133" s="13" t="s">
        <v>31</v>
      </c>
      <c r="AX133" s="13" t="s">
        <v>74</v>
      </c>
      <c r="AY133" s="156" t="s">
        <v>154</v>
      </c>
    </row>
    <row r="134" spans="2:65" s="14" customFormat="1">
      <c r="B134" s="162"/>
      <c r="D134" s="145" t="s">
        <v>166</v>
      </c>
      <c r="E134" s="163" t="s">
        <v>1</v>
      </c>
      <c r="F134" s="164" t="s">
        <v>224</v>
      </c>
      <c r="H134" s="165">
        <v>3.3330000000000002</v>
      </c>
      <c r="I134" s="166"/>
      <c r="L134" s="162"/>
      <c r="M134" s="167"/>
      <c r="T134" s="168"/>
      <c r="AT134" s="163" t="s">
        <v>166</v>
      </c>
      <c r="AU134" s="163" t="s">
        <v>84</v>
      </c>
      <c r="AV134" s="14" t="s">
        <v>162</v>
      </c>
      <c r="AW134" s="14" t="s">
        <v>31</v>
      </c>
      <c r="AX134" s="14" t="s">
        <v>82</v>
      </c>
      <c r="AY134" s="163" t="s">
        <v>154</v>
      </c>
    </row>
    <row r="135" spans="2:65" s="1" customFormat="1" ht="16.5" customHeight="1">
      <c r="B135" s="31"/>
      <c r="C135" s="132" t="s">
        <v>162</v>
      </c>
      <c r="D135" s="132" t="s">
        <v>157</v>
      </c>
      <c r="E135" s="133" t="s">
        <v>658</v>
      </c>
      <c r="F135" s="134" t="s">
        <v>659</v>
      </c>
      <c r="G135" s="135" t="s">
        <v>213</v>
      </c>
      <c r="H135" s="136">
        <v>1</v>
      </c>
      <c r="I135" s="137"/>
      <c r="J135" s="138">
        <f>ROUND(I135*H135,2)</f>
        <v>0</v>
      </c>
      <c r="K135" s="134" t="s">
        <v>161</v>
      </c>
      <c r="L135" s="31"/>
      <c r="M135" s="139" t="s">
        <v>1</v>
      </c>
      <c r="N135" s="140" t="s">
        <v>39</v>
      </c>
      <c r="P135" s="141">
        <f>O135*H135</f>
        <v>0</v>
      </c>
      <c r="Q135" s="141">
        <v>4.6800000000000001E-3</v>
      </c>
      <c r="R135" s="141">
        <f>Q135*H135</f>
        <v>4.6800000000000001E-3</v>
      </c>
      <c r="S135" s="141">
        <v>0</v>
      </c>
      <c r="T135" s="142">
        <f>S135*H135</f>
        <v>0</v>
      </c>
      <c r="AR135" s="143" t="s">
        <v>245</v>
      </c>
      <c r="AT135" s="143" t="s">
        <v>157</v>
      </c>
      <c r="AU135" s="143" t="s">
        <v>84</v>
      </c>
      <c r="AY135" s="16" t="s">
        <v>154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82</v>
      </c>
      <c r="BK135" s="144">
        <f>ROUND(I135*H135,2)</f>
        <v>0</v>
      </c>
      <c r="BL135" s="16" t="s">
        <v>245</v>
      </c>
      <c r="BM135" s="143" t="s">
        <v>198</v>
      </c>
    </row>
    <row r="136" spans="2:65" s="1" customFormat="1" ht="19.5">
      <c r="B136" s="31"/>
      <c r="D136" s="145" t="s">
        <v>164</v>
      </c>
      <c r="F136" s="146" t="s">
        <v>660</v>
      </c>
      <c r="I136" s="147"/>
      <c r="L136" s="31"/>
      <c r="M136" s="148"/>
      <c r="T136" s="55"/>
      <c r="AT136" s="16" t="s">
        <v>164</v>
      </c>
      <c r="AU136" s="16" t="s">
        <v>84</v>
      </c>
    </row>
    <row r="137" spans="2:65" s="13" customFormat="1">
      <c r="B137" s="155"/>
      <c r="D137" s="145" t="s">
        <v>166</v>
      </c>
      <c r="E137" s="156" t="s">
        <v>1</v>
      </c>
      <c r="F137" s="157" t="s">
        <v>661</v>
      </c>
      <c r="H137" s="158">
        <v>1</v>
      </c>
      <c r="I137" s="159"/>
      <c r="L137" s="155"/>
      <c r="M137" s="160"/>
      <c r="T137" s="161"/>
      <c r="AT137" s="156" t="s">
        <v>166</v>
      </c>
      <c r="AU137" s="156" t="s">
        <v>84</v>
      </c>
      <c r="AV137" s="13" t="s">
        <v>84</v>
      </c>
      <c r="AW137" s="13" t="s">
        <v>31</v>
      </c>
      <c r="AX137" s="13" t="s">
        <v>74</v>
      </c>
      <c r="AY137" s="156" t="s">
        <v>154</v>
      </c>
    </row>
    <row r="138" spans="2:65" s="14" customFormat="1">
      <c r="B138" s="162"/>
      <c r="D138" s="145" t="s">
        <v>166</v>
      </c>
      <c r="E138" s="163" t="s">
        <v>1</v>
      </c>
      <c r="F138" s="164" t="s">
        <v>224</v>
      </c>
      <c r="H138" s="165">
        <v>1</v>
      </c>
      <c r="I138" s="166"/>
      <c r="L138" s="162"/>
      <c r="M138" s="167"/>
      <c r="T138" s="168"/>
      <c r="AT138" s="163" t="s">
        <v>166</v>
      </c>
      <c r="AU138" s="163" t="s">
        <v>84</v>
      </c>
      <c r="AV138" s="14" t="s">
        <v>162</v>
      </c>
      <c r="AW138" s="14" t="s">
        <v>31</v>
      </c>
      <c r="AX138" s="14" t="s">
        <v>82</v>
      </c>
      <c r="AY138" s="163" t="s">
        <v>154</v>
      </c>
    </row>
    <row r="139" spans="2:65" s="1" customFormat="1" ht="24.2" customHeight="1">
      <c r="B139" s="31"/>
      <c r="C139" s="132" t="s">
        <v>183</v>
      </c>
      <c r="D139" s="132" t="s">
        <v>157</v>
      </c>
      <c r="E139" s="133" t="s">
        <v>662</v>
      </c>
      <c r="F139" s="134" t="s">
        <v>663</v>
      </c>
      <c r="G139" s="135" t="s">
        <v>253</v>
      </c>
      <c r="H139" s="136">
        <v>1</v>
      </c>
      <c r="I139" s="137"/>
      <c r="J139" s="138">
        <f>ROUND(I139*H139,2)</f>
        <v>0</v>
      </c>
      <c r="K139" s="134" t="s">
        <v>161</v>
      </c>
      <c r="L139" s="31"/>
      <c r="M139" s="139" t="s">
        <v>1</v>
      </c>
      <c r="N139" s="140" t="s">
        <v>39</v>
      </c>
      <c r="P139" s="141">
        <f>O139*H139</f>
        <v>0</v>
      </c>
      <c r="Q139" s="141">
        <v>3.6999999999999999E-4</v>
      </c>
      <c r="R139" s="141">
        <f>Q139*H139</f>
        <v>3.6999999999999999E-4</v>
      </c>
      <c r="S139" s="141">
        <v>0</v>
      </c>
      <c r="T139" s="142">
        <f>S139*H139</f>
        <v>0</v>
      </c>
      <c r="AR139" s="143" t="s">
        <v>245</v>
      </c>
      <c r="AT139" s="143" t="s">
        <v>157</v>
      </c>
      <c r="AU139" s="143" t="s">
        <v>84</v>
      </c>
      <c r="AY139" s="16" t="s">
        <v>154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82</v>
      </c>
      <c r="BK139" s="144">
        <f>ROUND(I139*H139,2)</f>
        <v>0</v>
      </c>
      <c r="BL139" s="16" t="s">
        <v>245</v>
      </c>
      <c r="BM139" s="143" t="s">
        <v>210</v>
      </c>
    </row>
    <row r="140" spans="2:65" s="1" customFormat="1" ht="19.5">
      <c r="B140" s="31"/>
      <c r="D140" s="145" t="s">
        <v>164</v>
      </c>
      <c r="F140" s="146" t="s">
        <v>664</v>
      </c>
      <c r="I140" s="147"/>
      <c r="L140" s="31"/>
      <c r="M140" s="148"/>
      <c r="T140" s="55"/>
      <c r="AT140" s="16" t="s">
        <v>164</v>
      </c>
      <c r="AU140" s="16" t="s">
        <v>84</v>
      </c>
    </row>
    <row r="141" spans="2:65" s="13" customFormat="1">
      <c r="B141" s="155"/>
      <c r="D141" s="145" t="s">
        <v>166</v>
      </c>
      <c r="E141" s="156" t="s">
        <v>1</v>
      </c>
      <c r="F141" s="157" t="s">
        <v>665</v>
      </c>
      <c r="H141" s="158">
        <v>1</v>
      </c>
      <c r="I141" s="159"/>
      <c r="L141" s="155"/>
      <c r="M141" s="160"/>
      <c r="T141" s="161"/>
      <c r="AT141" s="156" t="s">
        <v>166</v>
      </c>
      <c r="AU141" s="156" t="s">
        <v>84</v>
      </c>
      <c r="AV141" s="13" t="s">
        <v>84</v>
      </c>
      <c r="AW141" s="13" t="s">
        <v>31</v>
      </c>
      <c r="AX141" s="13" t="s">
        <v>74</v>
      </c>
      <c r="AY141" s="156" t="s">
        <v>154</v>
      </c>
    </row>
    <row r="142" spans="2:65" s="14" customFormat="1">
      <c r="B142" s="162"/>
      <c r="D142" s="145" t="s">
        <v>166</v>
      </c>
      <c r="E142" s="163" t="s">
        <v>1</v>
      </c>
      <c r="F142" s="164" t="s">
        <v>224</v>
      </c>
      <c r="H142" s="165">
        <v>1</v>
      </c>
      <c r="I142" s="166"/>
      <c r="L142" s="162"/>
      <c r="M142" s="167"/>
      <c r="T142" s="168"/>
      <c r="AT142" s="163" t="s">
        <v>166</v>
      </c>
      <c r="AU142" s="163" t="s">
        <v>84</v>
      </c>
      <c r="AV142" s="14" t="s">
        <v>162</v>
      </c>
      <c r="AW142" s="14" t="s">
        <v>31</v>
      </c>
      <c r="AX142" s="14" t="s">
        <v>82</v>
      </c>
      <c r="AY142" s="163" t="s">
        <v>154</v>
      </c>
    </row>
    <row r="143" spans="2:65" s="1" customFormat="1" ht="24.2" customHeight="1">
      <c r="B143" s="31"/>
      <c r="C143" s="132" t="s">
        <v>155</v>
      </c>
      <c r="D143" s="132" t="s">
        <v>157</v>
      </c>
      <c r="E143" s="133" t="s">
        <v>666</v>
      </c>
      <c r="F143" s="134" t="s">
        <v>667</v>
      </c>
      <c r="G143" s="135" t="s">
        <v>253</v>
      </c>
      <c r="H143" s="136">
        <v>4</v>
      </c>
      <c r="I143" s="137"/>
      <c r="J143" s="138">
        <f>ROUND(I143*H143,2)</f>
        <v>0</v>
      </c>
      <c r="K143" s="134" t="s">
        <v>161</v>
      </c>
      <c r="L143" s="31"/>
      <c r="M143" s="139" t="s">
        <v>1</v>
      </c>
      <c r="N143" s="140" t="s">
        <v>39</v>
      </c>
      <c r="P143" s="141">
        <f>O143*H143</f>
        <v>0</v>
      </c>
      <c r="Q143" s="141">
        <v>5.0000000000000001E-4</v>
      </c>
      <c r="R143" s="141">
        <f>Q143*H143</f>
        <v>2E-3</v>
      </c>
      <c r="S143" s="141">
        <v>0</v>
      </c>
      <c r="T143" s="142">
        <f>S143*H143</f>
        <v>0</v>
      </c>
      <c r="AR143" s="143" t="s">
        <v>245</v>
      </c>
      <c r="AT143" s="143" t="s">
        <v>157</v>
      </c>
      <c r="AU143" s="143" t="s">
        <v>84</v>
      </c>
      <c r="AY143" s="16" t="s">
        <v>154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82</v>
      </c>
      <c r="BK143" s="144">
        <f>ROUND(I143*H143,2)</f>
        <v>0</v>
      </c>
      <c r="BL143" s="16" t="s">
        <v>245</v>
      </c>
      <c r="BM143" s="143" t="s">
        <v>225</v>
      </c>
    </row>
    <row r="144" spans="2:65" s="1" customFormat="1" ht="19.5">
      <c r="B144" s="31"/>
      <c r="D144" s="145" t="s">
        <v>164</v>
      </c>
      <c r="F144" s="146" t="s">
        <v>668</v>
      </c>
      <c r="I144" s="147"/>
      <c r="L144" s="31"/>
      <c r="M144" s="148"/>
      <c r="T144" s="55"/>
      <c r="AT144" s="16" t="s">
        <v>164</v>
      </c>
      <c r="AU144" s="16" t="s">
        <v>84</v>
      </c>
    </row>
    <row r="145" spans="2:65" s="13" customFormat="1">
      <c r="B145" s="155"/>
      <c r="D145" s="145" t="s">
        <v>166</v>
      </c>
      <c r="E145" s="156" t="s">
        <v>1</v>
      </c>
      <c r="F145" s="157" t="s">
        <v>669</v>
      </c>
      <c r="H145" s="158">
        <v>4</v>
      </c>
      <c r="I145" s="159"/>
      <c r="L145" s="155"/>
      <c r="M145" s="160"/>
      <c r="T145" s="161"/>
      <c r="AT145" s="156" t="s">
        <v>166</v>
      </c>
      <c r="AU145" s="156" t="s">
        <v>84</v>
      </c>
      <c r="AV145" s="13" t="s">
        <v>84</v>
      </c>
      <c r="AW145" s="13" t="s">
        <v>31</v>
      </c>
      <c r="AX145" s="13" t="s">
        <v>74</v>
      </c>
      <c r="AY145" s="156" t="s">
        <v>154</v>
      </c>
    </row>
    <row r="146" spans="2:65" s="14" customFormat="1">
      <c r="B146" s="162"/>
      <c r="D146" s="145" t="s">
        <v>166</v>
      </c>
      <c r="E146" s="163" t="s">
        <v>1</v>
      </c>
      <c r="F146" s="164" t="s">
        <v>224</v>
      </c>
      <c r="H146" s="165">
        <v>4</v>
      </c>
      <c r="I146" s="166"/>
      <c r="L146" s="162"/>
      <c r="M146" s="167"/>
      <c r="T146" s="168"/>
      <c r="AT146" s="163" t="s">
        <v>166</v>
      </c>
      <c r="AU146" s="163" t="s">
        <v>84</v>
      </c>
      <c r="AV146" s="14" t="s">
        <v>162</v>
      </c>
      <c r="AW146" s="14" t="s">
        <v>31</v>
      </c>
      <c r="AX146" s="14" t="s">
        <v>82</v>
      </c>
      <c r="AY146" s="163" t="s">
        <v>154</v>
      </c>
    </row>
    <row r="147" spans="2:65" s="1" customFormat="1" ht="16.5" customHeight="1">
      <c r="B147" s="31"/>
      <c r="C147" s="132" t="s">
        <v>193</v>
      </c>
      <c r="D147" s="132" t="s">
        <v>157</v>
      </c>
      <c r="E147" s="133" t="s">
        <v>670</v>
      </c>
      <c r="F147" s="134" t="s">
        <v>671</v>
      </c>
      <c r="G147" s="135" t="s">
        <v>213</v>
      </c>
      <c r="H147" s="136">
        <v>30</v>
      </c>
      <c r="I147" s="137"/>
      <c r="J147" s="138">
        <f>ROUND(I147*H147,2)</f>
        <v>0</v>
      </c>
      <c r="K147" s="134" t="s">
        <v>161</v>
      </c>
      <c r="L147" s="31"/>
      <c r="M147" s="139" t="s">
        <v>1</v>
      </c>
      <c r="N147" s="140" t="s">
        <v>39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245</v>
      </c>
      <c r="AT147" s="143" t="s">
        <v>157</v>
      </c>
      <c r="AU147" s="143" t="s">
        <v>84</v>
      </c>
      <c r="AY147" s="16" t="s">
        <v>154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82</v>
      </c>
      <c r="BK147" s="144">
        <f>ROUND(I147*H147,2)</f>
        <v>0</v>
      </c>
      <c r="BL147" s="16" t="s">
        <v>245</v>
      </c>
      <c r="BM147" s="143" t="s">
        <v>236</v>
      </c>
    </row>
    <row r="148" spans="2:65" s="1" customFormat="1">
      <c r="B148" s="31"/>
      <c r="D148" s="145" t="s">
        <v>164</v>
      </c>
      <c r="F148" s="146" t="s">
        <v>672</v>
      </c>
      <c r="I148" s="147"/>
      <c r="L148" s="31"/>
      <c r="M148" s="148"/>
      <c r="T148" s="55"/>
      <c r="AT148" s="16" t="s">
        <v>164</v>
      </c>
      <c r="AU148" s="16" t="s">
        <v>84</v>
      </c>
    </row>
    <row r="149" spans="2:65" s="13" customFormat="1">
      <c r="B149" s="155"/>
      <c r="D149" s="145" t="s">
        <v>166</v>
      </c>
      <c r="E149" s="156" t="s">
        <v>1</v>
      </c>
      <c r="F149" s="157" t="s">
        <v>673</v>
      </c>
      <c r="H149" s="158">
        <v>30</v>
      </c>
      <c r="I149" s="159"/>
      <c r="L149" s="155"/>
      <c r="M149" s="160"/>
      <c r="T149" s="161"/>
      <c r="AT149" s="156" t="s">
        <v>166</v>
      </c>
      <c r="AU149" s="156" t="s">
        <v>84</v>
      </c>
      <c r="AV149" s="13" t="s">
        <v>84</v>
      </c>
      <c r="AW149" s="13" t="s">
        <v>31</v>
      </c>
      <c r="AX149" s="13" t="s">
        <v>74</v>
      </c>
      <c r="AY149" s="156" t="s">
        <v>154</v>
      </c>
    </row>
    <row r="150" spans="2:65" s="14" customFormat="1">
      <c r="B150" s="162"/>
      <c r="D150" s="145" t="s">
        <v>166</v>
      </c>
      <c r="E150" s="163" t="s">
        <v>1</v>
      </c>
      <c r="F150" s="164" t="s">
        <v>224</v>
      </c>
      <c r="H150" s="165">
        <v>30</v>
      </c>
      <c r="I150" s="166"/>
      <c r="L150" s="162"/>
      <c r="M150" s="167"/>
      <c r="T150" s="168"/>
      <c r="AT150" s="163" t="s">
        <v>166</v>
      </c>
      <c r="AU150" s="163" t="s">
        <v>84</v>
      </c>
      <c r="AV150" s="14" t="s">
        <v>162</v>
      </c>
      <c r="AW150" s="14" t="s">
        <v>31</v>
      </c>
      <c r="AX150" s="14" t="s">
        <v>82</v>
      </c>
      <c r="AY150" s="163" t="s">
        <v>154</v>
      </c>
    </row>
    <row r="151" spans="2:65" s="1" customFormat="1" ht="16.5" customHeight="1">
      <c r="B151" s="31"/>
      <c r="C151" s="132" t="s">
        <v>198</v>
      </c>
      <c r="D151" s="132" t="s">
        <v>157</v>
      </c>
      <c r="E151" s="133" t="s">
        <v>674</v>
      </c>
      <c r="F151" s="134" t="s">
        <v>675</v>
      </c>
      <c r="G151" s="135" t="s">
        <v>571</v>
      </c>
      <c r="H151" s="136">
        <v>1</v>
      </c>
      <c r="I151" s="137"/>
      <c r="J151" s="138">
        <f>ROUND(I151*H151,2)</f>
        <v>0</v>
      </c>
      <c r="K151" s="134" t="s">
        <v>1</v>
      </c>
      <c r="L151" s="31"/>
      <c r="M151" s="139" t="s">
        <v>1</v>
      </c>
      <c r="N151" s="140" t="s">
        <v>39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245</v>
      </c>
      <c r="AT151" s="143" t="s">
        <v>157</v>
      </c>
      <c r="AU151" s="143" t="s">
        <v>84</v>
      </c>
      <c r="AY151" s="16" t="s">
        <v>154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82</v>
      </c>
      <c r="BK151" s="144">
        <f>ROUND(I151*H151,2)</f>
        <v>0</v>
      </c>
      <c r="BL151" s="16" t="s">
        <v>245</v>
      </c>
      <c r="BM151" s="143" t="s">
        <v>245</v>
      </c>
    </row>
    <row r="152" spans="2:65" s="1" customFormat="1">
      <c r="B152" s="31"/>
      <c r="D152" s="145" t="s">
        <v>164</v>
      </c>
      <c r="F152" s="146" t="s">
        <v>675</v>
      </c>
      <c r="I152" s="147"/>
      <c r="L152" s="31"/>
      <c r="M152" s="148"/>
      <c r="T152" s="55"/>
      <c r="AT152" s="16" t="s">
        <v>164</v>
      </c>
      <c r="AU152" s="16" t="s">
        <v>84</v>
      </c>
    </row>
    <row r="153" spans="2:65" s="13" customFormat="1">
      <c r="B153" s="155"/>
      <c r="D153" s="145" t="s">
        <v>166</v>
      </c>
      <c r="E153" s="156" t="s">
        <v>1</v>
      </c>
      <c r="F153" s="157" t="s">
        <v>676</v>
      </c>
      <c r="H153" s="158">
        <v>1</v>
      </c>
      <c r="I153" s="159"/>
      <c r="L153" s="155"/>
      <c r="M153" s="160"/>
      <c r="T153" s="161"/>
      <c r="AT153" s="156" t="s">
        <v>166</v>
      </c>
      <c r="AU153" s="156" t="s">
        <v>84</v>
      </c>
      <c r="AV153" s="13" t="s">
        <v>84</v>
      </c>
      <c r="AW153" s="13" t="s">
        <v>31</v>
      </c>
      <c r="AX153" s="13" t="s">
        <v>74</v>
      </c>
      <c r="AY153" s="156" t="s">
        <v>154</v>
      </c>
    </row>
    <row r="154" spans="2:65" s="14" customFormat="1">
      <c r="B154" s="162"/>
      <c r="D154" s="145" t="s">
        <v>166</v>
      </c>
      <c r="E154" s="163" t="s">
        <v>1</v>
      </c>
      <c r="F154" s="164" t="s">
        <v>224</v>
      </c>
      <c r="H154" s="165">
        <v>1</v>
      </c>
      <c r="I154" s="166"/>
      <c r="L154" s="162"/>
      <c r="M154" s="167"/>
      <c r="T154" s="168"/>
      <c r="AT154" s="163" t="s">
        <v>166</v>
      </c>
      <c r="AU154" s="163" t="s">
        <v>84</v>
      </c>
      <c r="AV154" s="14" t="s">
        <v>162</v>
      </c>
      <c r="AW154" s="14" t="s">
        <v>31</v>
      </c>
      <c r="AX154" s="14" t="s">
        <v>82</v>
      </c>
      <c r="AY154" s="163" t="s">
        <v>154</v>
      </c>
    </row>
    <row r="155" spans="2:65" s="1" customFormat="1" ht="16.5" customHeight="1">
      <c r="B155" s="31"/>
      <c r="C155" s="132" t="s">
        <v>204</v>
      </c>
      <c r="D155" s="132" t="s">
        <v>157</v>
      </c>
      <c r="E155" s="133" t="s">
        <v>677</v>
      </c>
      <c r="F155" s="134" t="s">
        <v>678</v>
      </c>
      <c r="G155" s="135" t="s">
        <v>571</v>
      </c>
      <c r="H155" s="136">
        <v>1</v>
      </c>
      <c r="I155" s="137"/>
      <c r="J155" s="138">
        <f>ROUND(I155*H155,2)</f>
        <v>0</v>
      </c>
      <c r="K155" s="134" t="s">
        <v>1</v>
      </c>
      <c r="L155" s="31"/>
      <c r="M155" s="139" t="s">
        <v>1</v>
      </c>
      <c r="N155" s="140" t="s">
        <v>39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245</v>
      </c>
      <c r="AT155" s="143" t="s">
        <v>157</v>
      </c>
      <c r="AU155" s="143" t="s">
        <v>84</v>
      </c>
      <c r="AY155" s="16" t="s">
        <v>154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82</v>
      </c>
      <c r="BK155" s="144">
        <f>ROUND(I155*H155,2)</f>
        <v>0</v>
      </c>
      <c r="BL155" s="16" t="s">
        <v>245</v>
      </c>
      <c r="BM155" s="143" t="s">
        <v>257</v>
      </c>
    </row>
    <row r="156" spans="2:65" s="1" customFormat="1">
      <c r="B156" s="31"/>
      <c r="D156" s="145" t="s">
        <v>164</v>
      </c>
      <c r="F156" s="146" t="s">
        <v>678</v>
      </c>
      <c r="I156" s="147"/>
      <c r="L156" s="31"/>
      <c r="M156" s="148"/>
      <c r="T156" s="55"/>
      <c r="AT156" s="16" t="s">
        <v>164</v>
      </c>
      <c r="AU156" s="16" t="s">
        <v>84</v>
      </c>
    </row>
    <row r="157" spans="2:65" s="13" customFormat="1">
      <c r="B157" s="155"/>
      <c r="D157" s="145" t="s">
        <v>166</v>
      </c>
      <c r="E157" s="156" t="s">
        <v>1</v>
      </c>
      <c r="F157" s="157" t="s">
        <v>676</v>
      </c>
      <c r="H157" s="158">
        <v>1</v>
      </c>
      <c r="I157" s="159"/>
      <c r="L157" s="155"/>
      <c r="M157" s="160"/>
      <c r="T157" s="161"/>
      <c r="AT157" s="156" t="s">
        <v>166</v>
      </c>
      <c r="AU157" s="156" t="s">
        <v>84</v>
      </c>
      <c r="AV157" s="13" t="s">
        <v>84</v>
      </c>
      <c r="AW157" s="13" t="s">
        <v>31</v>
      </c>
      <c r="AX157" s="13" t="s">
        <v>74</v>
      </c>
      <c r="AY157" s="156" t="s">
        <v>154</v>
      </c>
    </row>
    <row r="158" spans="2:65" s="14" customFormat="1">
      <c r="B158" s="162"/>
      <c r="D158" s="145" t="s">
        <v>166</v>
      </c>
      <c r="E158" s="163" t="s">
        <v>1</v>
      </c>
      <c r="F158" s="164" t="s">
        <v>224</v>
      </c>
      <c r="H158" s="165">
        <v>1</v>
      </c>
      <c r="I158" s="166"/>
      <c r="L158" s="162"/>
      <c r="M158" s="167"/>
      <c r="T158" s="168"/>
      <c r="AT158" s="163" t="s">
        <v>166</v>
      </c>
      <c r="AU158" s="163" t="s">
        <v>84</v>
      </c>
      <c r="AV158" s="14" t="s">
        <v>162</v>
      </c>
      <c r="AW158" s="14" t="s">
        <v>31</v>
      </c>
      <c r="AX158" s="14" t="s">
        <v>82</v>
      </c>
      <c r="AY158" s="163" t="s">
        <v>154</v>
      </c>
    </row>
    <row r="159" spans="2:65" s="1" customFormat="1" ht="24.2" customHeight="1">
      <c r="B159" s="31"/>
      <c r="C159" s="132" t="s">
        <v>210</v>
      </c>
      <c r="D159" s="132" t="s">
        <v>157</v>
      </c>
      <c r="E159" s="133" t="s">
        <v>679</v>
      </c>
      <c r="F159" s="134" t="s">
        <v>680</v>
      </c>
      <c r="G159" s="135" t="s">
        <v>286</v>
      </c>
      <c r="H159" s="136">
        <v>7.2999999999999995E-2</v>
      </c>
      <c r="I159" s="137"/>
      <c r="J159" s="138">
        <f>ROUND(I159*H159,2)</f>
        <v>0</v>
      </c>
      <c r="K159" s="134" t="s">
        <v>161</v>
      </c>
      <c r="L159" s="31"/>
      <c r="M159" s="139" t="s">
        <v>1</v>
      </c>
      <c r="N159" s="140" t="s">
        <v>39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245</v>
      </c>
      <c r="AT159" s="143" t="s">
        <v>157</v>
      </c>
      <c r="AU159" s="143" t="s">
        <v>84</v>
      </c>
      <c r="AY159" s="16" t="s">
        <v>154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82</v>
      </c>
      <c r="BK159" s="144">
        <f>ROUND(I159*H159,2)</f>
        <v>0</v>
      </c>
      <c r="BL159" s="16" t="s">
        <v>245</v>
      </c>
      <c r="BM159" s="143" t="s">
        <v>270</v>
      </c>
    </row>
    <row r="160" spans="2:65" s="1" customFormat="1" ht="29.25">
      <c r="B160" s="31"/>
      <c r="D160" s="145" t="s">
        <v>164</v>
      </c>
      <c r="F160" s="146" t="s">
        <v>681</v>
      </c>
      <c r="I160" s="147"/>
      <c r="L160" s="31"/>
      <c r="M160" s="148"/>
      <c r="T160" s="55"/>
      <c r="AT160" s="16" t="s">
        <v>164</v>
      </c>
      <c r="AU160" s="16" t="s">
        <v>84</v>
      </c>
    </row>
    <row r="161" spans="2:65" s="11" customFormat="1" ht="22.9" customHeight="1">
      <c r="B161" s="120"/>
      <c r="D161" s="121" t="s">
        <v>73</v>
      </c>
      <c r="E161" s="130" t="s">
        <v>682</v>
      </c>
      <c r="F161" s="130" t="s">
        <v>683</v>
      </c>
      <c r="I161" s="123"/>
      <c r="J161" s="131">
        <f>BK161</f>
        <v>0</v>
      </c>
      <c r="L161" s="120"/>
      <c r="M161" s="125"/>
      <c r="P161" s="126">
        <f>SUM(P162:P165)</f>
        <v>0</v>
      </c>
      <c r="R161" s="126">
        <f>SUM(R162:R165)</f>
        <v>0</v>
      </c>
      <c r="T161" s="127">
        <f>SUM(T162:T165)</f>
        <v>0</v>
      </c>
      <c r="AR161" s="121" t="s">
        <v>84</v>
      </c>
      <c r="AT161" s="128" t="s">
        <v>73</v>
      </c>
      <c r="AU161" s="128" t="s">
        <v>82</v>
      </c>
      <c r="AY161" s="121" t="s">
        <v>154</v>
      </c>
      <c r="BK161" s="129">
        <f>SUM(BK162:BK165)</f>
        <v>0</v>
      </c>
    </row>
    <row r="162" spans="2:65" s="1" customFormat="1" ht="33" customHeight="1">
      <c r="B162" s="31"/>
      <c r="C162" s="132" t="s">
        <v>217</v>
      </c>
      <c r="D162" s="132" t="s">
        <v>157</v>
      </c>
      <c r="E162" s="133" t="s">
        <v>684</v>
      </c>
      <c r="F162" s="134" t="s">
        <v>685</v>
      </c>
      <c r="G162" s="135" t="s">
        <v>213</v>
      </c>
      <c r="H162" s="136">
        <v>30</v>
      </c>
      <c r="I162" s="137"/>
      <c r="J162" s="138">
        <f>ROUND(I162*H162,2)</f>
        <v>0</v>
      </c>
      <c r="K162" s="134" t="s">
        <v>1</v>
      </c>
      <c r="L162" s="31"/>
      <c r="M162" s="139" t="s">
        <v>1</v>
      </c>
      <c r="N162" s="140" t="s">
        <v>39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245</v>
      </c>
      <c r="AT162" s="143" t="s">
        <v>157</v>
      </c>
      <c r="AU162" s="143" t="s">
        <v>84</v>
      </c>
      <c r="AY162" s="16" t="s">
        <v>154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82</v>
      </c>
      <c r="BK162" s="144">
        <f>ROUND(I162*H162,2)</f>
        <v>0</v>
      </c>
      <c r="BL162" s="16" t="s">
        <v>245</v>
      </c>
      <c r="BM162" s="143" t="s">
        <v>283</v>
      </c>
    </row>
    <row r="163" spans="2:65" s="1" customFormat="1" ht="19.5">
      <c r="B163" s="31"/>
      <c r="D163" s="145" t="s">
        <v>164</v>
      </c>
      <c r="F163" s="146" t="s">
        <v>685</v>
      </c>
      <c r="I163" s="147"/>
      <c r="L163" s="31"/>
      <c r="M163" s="148"/>
      <c r="T163" s="55"/>
      <c r="AT163" s="16" t="s">
        <v>164</v>
      </c>
      <c r="AU163" s="16" t="s">
        <v>84</v>
      </c>
    </row>
    <row r="164" spans="2:65" s="13" customFormat="1">
      <c r="B164" s="155"/>
      <c r="D164" s="145" t="s">
        <v>166</v>
      </c>
      <c r="E164" s="156" t="s">
        <v>1</v>
      </c>
      <c r="F164" s="157" t="s">
        <v>673</v>
      </c>
      <c r="H164" s="158">
        <v>30</v>
      </c>
      <c r="I164" s="159"/>
      <c r="L164" s="155"/>
      <c r="M164" s="160"/>
      <c r="T164" s="161"/>
      <c r="AT164" s="156" t="s">
        <v>166</v>
      </c>
      <c r="AU164" s="156" t="s">
        <v>84</v>
      </c>
      <c r="AV164" s="13" t="s">
        <v>84</v>
      </c>
      <c r="AW164" s="13" t="s">
        <v>31</v>
      </c>
      <c r="AX164" s="13" t="s">
        <v>74</v>
      </c>
      <c r="AY164" s="156" t="s">
        <v>154</v>
      </c>
    </row>
    <row r="165" spans="2:65" s="14" customFormat="1">
      <c r="B165" s="162"/>
      <c r="D165" s="145" t="s">
        <v>166</v>
      </c>
      <c r="E165" s="163" t="s">
        <v>1</v>
      </c>
      <c r="F165" s="164" t="s">
        <v>224</v>
      </c>
      <c r="H165" s="165">
        <v>30</v>
      </c>
      <c r="I165" s="166"/>
      <c r="L165" s="162"/>
      <c r="M165" s="167"/>
      <c r="T165" s="168"/>
      <c r="AT165" s="163" t="s">
        <v>166</v>
      </c>
      <c r="AU165" s="163" t="s">
        <v>84</v>
      </c>
      <c r="AV165" s="14" t="s">
        <v>162</v>
      </c>
      <c r="AW165" s="14" t="s">
        <v>31</v>
      </c>
      <c r="AX165" s="14" t="s">
        <v>82</v>
      </c>
      <c r="AY165" s="163" t="s">
        <v>154</v>
      </c>
    </row>
    <row r="166" spans="2:65" s="11" customFormat="1" ht="25.9" customHeight="1">
      <c r="B166" s="120"/>
      <c r="D166" s="121" t="s">
        <v>73</v>
      </c>
      <c r="E166" s="122" t="s">
        <v>627</v>
      </c>
      <c r="F166" s="122" t="s">
        <v>628</v>
      </c>
      <c r="I166" s="123"/>
      <c r="J166" s="124">
        <f>BK166</f>
        <v>0</v>
      </c>
      <c r="L166" s="120"/>
      <c r="M166" s="125"/>
      <c r="P166" s="126">
        <f>SUM(P167:P174)</f>
        <v>0</v>
      </c>
      <c r="R166" s="126">
        <f>SUM(R167:R174)</f>
        <v>0</v>
      </c>
      <c r="T166" s="127">
        <f>SUM(T167:T174)</f>
        <v>0</v>
      </c>
      <c r="AR166" s="121" t="s">
        <v>162</v>
      </c>
      <c r="AT166" s="128" t="s">
        <v>73</v>
      </c>
      <c r="AU166" s="128" t="s">
        <v>74</v>
      </c>
      <c r="AY166" s="121" t="s">
        <v>154</v>
      </c>
      <c r="BK166" s="129">
        <f>SUM(BK167:BK174)</f>
        <v>0</v>
      </c>
    </row>
    <row r="167" spans="2:65" s="1" customFormat="1" ht="21.75" customHeight="1">
      <c r="B167" s="31"/>
      <c r="C167" s="132" t="s">
        <v>225</v>
      </c>
      <c r="D167" s="132" t="s">
        <v>157</v>
      </c>
      <c r="E167" s="133" t="s">
        <v>629</v>
      </c>
      <c r="F167" s="134" t="s">
        <v>630</v>
      </c>
      <c r="G167" s="135" t="s">
        <v>631</v>
      </c>
      <c r="H167" s="136">
        <v>10</v>
      </c>
      <c r="I167" s="137"/>
      <c r="J167" s="138">
        <f>ROUND(I167*H167,2)</f>
        <v>0</v>
      </c>
      <c r="K167" s="134" t="s">
        <v>161</v>
      </c>
      <c r="L167" s="31"/>
      <c r="M167" s="139" t="s">
        <v>1</v>
      </c>
      <c r="N167" s="140" t="s">
        <v>39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632</v>
      </c>
      <c r="AT167" s="143" t="s">
        <v>157</v>
      </c>
      <c r="AU167" s="143" t="s">
        <v>82</v>
      </c>
      <c r="AY167" s="16" t="s">
        <v>154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82</v>
      </c>
      <c r="BK167" s="144">
        <f>ROUND(I167*H167,2)</f>
        <v>0</v>
      </c>
      <c r="BL167" s="16" t="s">
        <v>632</v>
      </c>
      <c r="BM167" s="143" t="s">
        <v>294</v>
      </c>
    </row>
    <row r="168" spans="2:65" s="1" customFormat="1" ht="19.5">
      <c r="B168" s="31"/>
      <c r="D168" s="145" t="s">
        <v>164</v>
      </c>
      <c r="F168" s="146" t="s">
        <v>634</v>
      </c>
      <c r="I168" s="147"/>
      <c r="L168" s="31"/>
      <c r="M168" s="148"/>
      <c r="T168" s="55"/>
      <c r="AT168" s="16" t="s">
        <v>164</v>
      </c>
      <c r="AU168" s="16" t="s">
        <v>82</v>
      </c>
    </row>
    <row r="169" spans="2:65" s="13" customFormat="1" ht="33.75">
      <c r="B169" s="155"/>
      <c r="D169" s="145" t="s">
        <v>166</v>
      </c>
      <c r="E169" s="156" t="s">
        <v>1</v>
      </c>
      <c r="F169" s="157" t="s">
        <v>686</v>
      </c>
      <c r="H169" s="158">
        <v>10</v>
      </c>
      <c r="I169" s="159"/>
      <c r="L169" s="155"/>
      <c r="M169" s="160"/>
      <c r="T169" s="161"/>
      <c r="AT169" s="156" t="s">
        <v>166</v>
      </c>
      <c r="AU169" s="156" t="s">
        <v>82</v>
      </c>
      <c r="AV169" s="13" t="s">
        <v>84</v>
      </c>
      <c r="AW169" s="13" t="s">
        <v>31</v>
      </c>
      <c r="AX169" s="13" t="s">
        <v>74</v>
      </c>
      <c r="AY169" s="156" t="s">
        <v>154</v>
      </c>
    </row>
    <row r="170" spans="2:65" s="14" customFormat="1">
      <c r="B170" s="162"/>
      <c r="D170" s="145" t="s">
        <v>166</v>
      </c>
      <c r="E170" s="163" t="s">
        <v>1</v>
      </c>
      <c r="F170" s="164" t="s">
        <v>224</v>
      </c>
      <c r="H170" s="165">
        <v>10</v>
      </c>
      <c r="I170" s="166"/>
      <c r="L170" s="162"/>
      <c r="M170" s="167"/>
      <c r="T170" s="168"/>
      <c r="AT170" s="163" t="s">
        <v>166</v>
      </c>
      <c r="AU170" s="163" t="s">
        <v>82</v>
      </c>
      <c r="AV170" s="14" t="s">
        <v>162</v>
      </c>
      <c r="AW170" s="14" t="s">
        <v>31</v>
      </c>
      <c r="AX170" s="14" t="s">
        <v>82</v>
      </c>
      <c r="AY170" s="163" t="s">
        <v>154</v>
      </c>
    </row>
    <row r="171" spans="2:65" s="1" customFormat="1" ht="16.5" customHeight="1">
      <c r="B171" s="31"/>
      <c r="C171" s="132" t="s">
        <v>231</v>
      </c>
      <c r="D171" s="132" t="s">
        <v>157</v>
      </c>
      <c r="E171" s="133" t="s">
        <v>636</v>
      </c>
      <c r="F171" s="134" t="s">
        <v>637</v>
      </c>
      <c r="G171" s="135" t="s">
        <v>631</v>
      </c>
      <c r="H171" s="136">
        <v>10</v>
      </c>
      <c r="I171" s="137"/>
      <c r="J171" s="138">
        <f>ROUND(I171*H171,2)</f>
        <v>0</v>
      </c>
      <c r="K171" s="134" t="s">
        <v>161</v>
      </c>
      <c r="L171" s="31"/>
      <c r="M171" s="139" t="s">
        <v>1</v>
      </c>
      <c r="N171" s="140" t="s">
        <v>39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632</v>
      </c>
      <c r="AT171" s="143" t="s">
        <v>157</v>
      </c>
      <c r="AU171" s="143" t="s">
        <v>82</v>
      </c>
      <c r="AY171" s="16" t="s">
        <v>154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82</v>
      </c>
      <c r="BK171" s="144">
        <f>ROUND(I171*H171,2)</f>
        <v>0</v>
      </c>
      <c r="BL171" s="16" t="s">
        <v>632</v>
      </c>
      <c r="BM171" s="143" t="s">
        <v>307</v>
      </c>
    </row>
    <row r="172" spans="2:65" s="1" customFormat="1" ht="19.5">
      <c r="B172" s="31"/>
      <c r="D172" s="145" t="s">
        <v>164</v>
      </c>
      <c r="F172" s="146" t="s">
        <v>639</v>
      </c>
      <c r="I172" s="147"/>
      <c r="L172" s="31"/>
      <c r="M172" s="148"/>
      <c r="T172" s="55"/>
      <c r="AT172" s="16" t="s">
        <v>164</v>
      </c>
      <c r="AU172" s="16" t="s">
        <v>82</v>
      </c>
    </row>
    <row r="173" spans="2:65" s="13" customFormat="1" ht="22.5">
      <c r="B173" s="155"/>
      <c r="D173" s="145" t="s">
        <v>166</v>
      </c>
      <c r="E173" s="156" t="s">
        <v>1</v>
      </c>
      <c r="F173" s="157" t="s">
        <v>687</v>
      </c>
      <c r="H173" s="158">
        <v>10</v>
      </c>
      <c r="I173" s="159"/>
      <c r="L173" s="155"/>
      <c r="M173" s="160"/>
      <c r="T173" s="161"/>
      <c r="AT173" s="156" t="s">
        <v>166</v>
      </c>
      <c r="AU173" s="156" t="s">
        <v>82</v>
      </c>
      <c r="AV173" s="13" t="s">
        <v>84</v>
      </c>
      <c r="AW173" s="13" t="s">
        <v>31</v>
      </c>
      <c r="AX173" s="13" t="s">
        <v>74</v>
      </c>
      <c r="AY173" s="156" t="s">
        <v>154</v>
      </c>
    </row>
    <row r="174" spans="2:65" s="14" customFormat="1">
      <c r="B174" s="162"/>
      <c r="D174" s="145" t="s">
        <v>166</v>
      </c>
      <c r="E174" s="163" t="s">
        <v>1</v>
      </c>
      <c r="F174" s="164" t="s">
        <v>224</v>
      </c>
      <c r="H174" s="165">
        <v>10</v>
      </c>
      <c r="I174" s="166"/>
      <c r="L174" s="162"/>
      <c r="M174" s="179"/>
      <c r="N174" s="180"/>
      <c r="O174" s="180"/>
      <c r="P174" s="180"/>
      <c r="Q174" s="180"/>
      <c r="R174" s="180"/>
      <c r="S174" s="180"/>
      <c r="T174" s="181"/>
      <c r="AT174" s="163" t="s">
        <v>166</v>
      </c>
      <c r="AU174" s="163" t="s">
        <v>82</v>
      </c>
      <c r="AV174" s="14" t="s">
        <v>162</v>
      </c>
      <c r="AW174" s="14" t="s">
        <v>31</v>
      </c>
      <c r="AX174" s="14" t="s">
        <v>82</v>
      </c>
      <c r="AY174" s="163" t="s">
        <v>154</v>
      </c>
    </row>
    <row r="175" spans="2:65" s="1" customFormat="1" ht="6.95" customHeight="1"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31"/>
    </row>
  </sheetData>
  <sheetProtection algorithmName="SHA-512" hashValue="WOvzlqnxcRfz9jbikFskWGR655w+qO/lF79nF2EF+DnHBDn0lENB6OFmf7T3AWT2rojjkSbgsdOnsXGbOLL3vQ==" saltValue="eu2po64URHFaOm+SJYTJrA==" spinCount="100000" sheet="1" formatColumns="0" formatRows="0" autoFilter="0"/>
  <autoFilter ref="C119:K174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688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ROUND((SUM(BE118:BE130)),  2)</f>
        <v>0</v>
      </c>
      <c r="I33" s="92">
        <v>0.21</v>
      </c>
      <c r="J33" s="91">
        <f>ROUND(((SUM(BE118:BE130))*I33),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ROUND((SUM(BF118:BF130)),  2)</f>
        <v>0</v>
      </c>
      <c r="I34" s="92">
        <v>0.15</v>
      </c>
      <c r="J34" s="91">
        <f>ROUND(((SUM(BF118:BF130))*I34),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ROUND((SUM(BG118:BG130)),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ROUND((SUM(BH118:BH130)),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ROUND((SUM(BI118:BI130)),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D.1.4 - Vzduchotechnika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J118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132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9" customFormat="1" ht="19.899999999999999" customHeight="1">
      <c r="B98" s="108"/>
      <c r="D98" s="109" t="s">
        <v>689</v>
      </c>
      <c r="E98" s="110"/>
      <c r="F98" s="110"/>
      <c r="G98" s="110"/>
      <c r="H98" s="110"/>
      <c r="I98" s="110"/>
      <c r="J98" s="111">
        <f>J120</f>
        <v>0</v>
      </c>
      <c r="L98" s="108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139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32" t="str">
        <f>E7</f>
        <v>REKONSTRUKCE LABORATOŘE CHEMIE</v>
      </c>
      <c r="F108" s="233"/>
      <c r="G108" s="233"/>
      <c r="H108" s="233"/>
      <c r="L108" s="31"/>
    </row>
    <row r="109" spans="2:12" s="1" customFormat="1" ht="12" customHeight="1">
      <c r="B109" s="31"/>
      <c r="C109" s="26" t="s">
        <v>115</v>
      </c>
      <c r="L109" s="31"/>
    </row>
    <row r="110" spans="2:12" s="1" customFormat="1" ht="16.5" customHeight="1">
      <c r="B110" s="31"/>
      <c r="E110" s="222" t="str">
        <f>E9</f>
        <v>D.1.4 - Vzduchotechnika</v>
      </c>
      <c r="F110" s="231"/>
      <c r="G110" s="231"/>
      <c r="H110" s="231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Gymnázium Jiřího z Poděbrad</v>
      </c>
      <c r="I112" s="26" t="s">
        <v>22</v>
      </c>
      <c r="J112" s="51" t="str">
        <f>IF(J12="","",J12)</f>
        <v>12. 6. 2023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 xml:space="preserve"> </v>
      </c>
      <c r="I114" s="26" t="s">
        <v>30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28</v>
      </c>
      <c r="F115" s="24" t="str">
        <f>IF(E18="","",E18)</f>
        <v>Vyplň údaj</v>
      </c>
      <c r="I115" s="26" t="s">
        <v>32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2"/>
      <c r="C117" s="113" t="s">
        <v>140</v>
      </c>
      <c r="D117" s="114" t="s">
        <v>59</v>
      </c>
      <c r="E117" s="114" t="s">
        <v>55</v>
      </c>
      <c r="F117" s="114" t="s">
        <v>56</v>
      </c>
      <c r="G117" s="114" t="s">
        <v>141</v>
      </c>
      <c r="H117" s="114" t="s">
        <v>142</v>
      </c>
      <c r="I117" s="114" t="s">
        <v>143</v>
      </c>
      <c r="J117" s="114" t="s">
        <v>124</v>
      </c>
      <c r="K117" s="115" t="s">
        <v>144</v>
      </c>
      <c r="L117" s="112"/>
      <c r="M117" s="58" t="s">
        <v>1</v>
      </c>
      <c r="N117" s="59" t="s">
        <v>38</v>
      </c>
      <c r="O117" s="59" t="s">
        <v>145</v>
      </c>
      <c r="P117" s="59" t="s">
        <v>146</v>
      </c>
      <c r="Q117" s="59" t="s">
        <v>147</v>
      </c>
      <c r="R117" s="59" t="s">
        <v>148</v>
      </c>
      <c r="S117" s="59" t="s">
        <v>149</v>
      </c>
      <c r="T117" s="60" t="s">
        <v>150</v>
      </c>
    </row>
    <row r="118" spans="2:65" s="1" customFormat="1" ht="22.9" customHeight="1">
      <c r="B118" s="31"/>
      <c r="C118" s="63" t="s">
        <v>151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0</v>
      </c>
      <c r="S118" s="52"/>
      <c r="T118" s="118">
        <f>T119</f>
        <v>0</v>
      </c>
      <c r="AT118" s="16" t="s">
        <v>73</v>
      </c>
      <c r="AU118" s="16" t="s">
        <v>126</v>
      </c>
      <c r="BK118" s="119">
        <f>BK119</f>
        <v>0</v>
      </c>
    </row>
    <row r="119" spans="2:65" s="11" customFormat="1" ht="25.9" customHeight="1">
      <c r="B119" s="120"/>
      <c r="D119" s="121" t="s">
        <v>73</v>
      </c>
      <c r="E119" s="122" t="s">
        <v>312</v>
      </c>
      <c r="F119" s="122" t="s">
        <v>313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84</v>
      </c>
      <c r="AT119" s="128" t="s">
        <v>73</v>
      </c>
      <c r="AU119" s="128" t="s">
        <v>74</v>
      </c>
      <c r="AY119" s="121" t="s">
        <v>154</v>
      </c>
      <c r="BK119" s="129">
        <f>BK120</f>
        <v>0</v>
      </c>
    </row>
    <row r="120" spans="2:65" s="11" customFormat="1" ht="22.9" customHeight="1">
      <c r="B120" s="120"/>
      <c r="D120" s="121" t="s">
        <v>73</v>
      </c>
      <c r="E120" s="130" t="s">
        <v>690</v>
      </c>
      <c r="F120" s="130" t="s">
        <v>92</v>
      </c>
      <c r="I120" s="123"/>
      <c r="J120" s="131">
        <f>BK120</f>
        <v>0</v>
      </c>
      <c r="L120" s="120"/>
      <c r="M120" s="125"/>
      <c r="P120" s="126">
        <f>SUM(P121:P130)</f>
        <v>0</v>
      </c>
      <c r="R120" s="126">
        <f>SUM(R121:R130)</f>
        <v>0</v>
      </c>
      <c r="T120" s="127">
        <f>SUM(T121:T130)</f>
        <v>0</v>
      </c>
      <c r="AR120" s="121" t="s">
        <v>84</v>
      </c>
      <c r="AT120" s="128" t="s">
        <v>73</v>
      </c>
      <c r="AU120" s="128" t="s">
        <v>82</v>
      </c>
      <c r="AY120" s="121" t="s">
        <v>154</v>
      </c>
      <c r="BK120" s="129">
        <f>SUM(BK121:BK130)</f>
        <v>0</v>
      </c>
    </row>
    <row r="121" spans="2:65" s="1" customFormat="1" ht="16.5" customHeight="1">
      <c r="B121" s="31"/>
      <c r="C121" s="132" t="s">
        <v>82</v>
      </c>
      <c r="D121" s="132" t="s">
        <v>157</v>
      </c>
      <c r="E121" s="133" t="s">
        <v>691</v>
      </c>
      <c r="F121" s="134" t="s">
        <v>692</v>
      </c>
      <c r="G121" s="135" t="s">
        <v>234</v>
      </c>
      <c r="H121" s="136">
        <v>1</v>
      </c>
      <c r="I121" s="137"/>
      <c r="J121" s="138">
        <f>ROUND(I121*H121,2)</f>
        <v>0</v>
      </c>
      <c r="K121" s="134" t="s">
        <v>1</v>
      </c>
      <c r="L121" s="31"/>
      <c r="M121" s="139" t="s">
        <v>1</v>
      </c>
      <c r="N121" s="140" t="s">
        <v>39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245</v>
      </c>
      <c r="AT121" s="143" t="s">
        <v>157</v>
      </c>
      <c r="AU121" s="143" t="s">
        <v>84</v>
      </c>
      <c r="AY121" s="16" t="s">
        <v>154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6" t="s">
        <v>82</v>
      </c>
      <c r="BK121" s="144">
        <f>ROUND(I121*H121,2)</f>
        <v>0</v>
      </c>
      <c r="BL121" s="16" t="s">
        <v>245</v>
      </c>
      <c r="BM121" s="143" t="s">
        <v>693</v>
      </c>
    </row>
    <row r="122" spans="2:65" s="1" customFormat="1" ht="87.75">
      <c r="B122" s="31"/>
      <c r="D122" s="145" t="s">
        <v>164</v>
      </c>
      <c r="F122" s="146" t="s">
        <v>694</v>
      </c>
      <c r="I122" s="147"/>
      <c r="L122" s="31"/>
      <c r="M122" s="148"/>
      <c r="T122" s="55"/>
      <c r="AT122" s="16" t="s">
        <v>164</v>
      </c>
      <c r="AU122" s="16" t="s">
        <v>84</v>
      </c>
    </row>
    <row r="123" spans="2:65" s="1" customFormat="1" ht="49.15" customHeight="1">
      <c r="B123" s="31"/>
      <c r="C123" s="132" t="s">
        <v>84</v>
      </c>
      <c r="D123" s="132" t="s">
        <v>157</v>
      </c>
      <c r="E123" s="133" t="s">
        <v>695</v>
      </c>
      <c r="F123" s="134" t="s">
        <v>696</v>
      </c>
      <c r="G123" s="135" t="s">
        <v>234</v>
      </c>
      <c r="H123" s="136">
        <v>1</v>
      </c>
      <c r="I123" s="137"/>
      <c r="J123" s="138">
        <f>ROUND(I123*H123,2)</f>
        <v>0</v>
      </c>
      <c r="K123" s="134" t="s">
        <v>1</v>
      </c>
      <c r="L123" s="31"/>
      <c r="M123" s="139" t="s">
        <v>1</v>
      </c>
      <c r="N123" s="140" t="s">
        <v>39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245</v>
      </c>
      <c r="AT123" s="143" t="s">
        <v>157</v>
      </c>
      <c r="AU123" s="143" t="s">
        <v>84</v>
      </c>
      <c r="AY123" s="16" t="s">
        <v>154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82</v>
      </c>
      <c r="BK123" s="144">
        <f>ROUND(I123*H123,2)</f>
        <v>0</v>
      </c>
      <c r="BL123" s="16" t="s">
        <v>245</v>
      </c>
      <c r="BM123" s="143" t="s">
        <v>697</v>
      </c>
    </row>
    <row r="124" spans="2:65" s="1" customFormat="1" ht="29.25">
      <c r="B124" s="31"/>
      <c r="D124" s="145" t="s">
        <v>164</v>
      </c>
      <c r="F124" s="146" t="s">
        <v>696</v>
      </c>
      <c r="I124" s="147"/>
      <c r="L124" s="31"/>
      <c r="M124" s="148"/>
      <c r="T124" s="55"/>
      <c r="AT124" s="16" t="s">
        <v>164</v>
      </c>
      <c r="AU124" s="16" t="s">
        <v>84</v>
      </c>
    </row>
    <row r="125" spans="2:65" s="1" customFormat="1" ht="16.5" customHeight="1">
      <c r="B125" s="31"/>
      <c r="C125" s="132" t="s">
        <v>172</v>
      </c>
      <c r="D125" s="132" t="s">
        <v>157</v>
      </c>
      <c r="E125" s="133" t="s">
        <v>698</v>
      </c>
      <c r="F125" s="134" t="s">
        <v>699</v>
      </c>
      <c r="G125" s="135" t="s">
        <v>253</v>
      </c>
      <c r="H125" s="136">
        <v>2</v>
      </c>
      <c r="I125" s="137"/>
      <c r="J125" s="138">
        <f>ROUND(I125*H125,2)</f>
        <v>0</v>
      </c>
      <c r="K125" s="134" t="s">
        <v>1</v>
      </c>
      <c r="L125" s="31"/>
      <c r="M125" s="139" t="s">
        <v>1</v>
      </c>
      <c r="N125" s="140" t="s">
        <v>39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245</v>
      </c>
      <c r="AT125" s="143" t="s">
        <v>157</v>
      </c>
      <c r="AU125" s="143" t="s">
        <v>84</v>
      </c>
      <c r="AY125" s="16" t="s">
        <v>154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82</v>
      </c>
      <c r="BK125" s="144">
        <f>ROUND(I125*H125,2)</f>
        <v>0</v>
      </c>
      <c r="BL125" s="16" t="s">
        <v>245</v>
      </c>
      <c r="BM125" s="143" t="s">
        <v>700</v>
      </c>
    </row>
    <row r="126" spans="2:65" s="1" customFormat="1">
      <c r="B126" s="31"/>
      <c r="D126" s="145" t="s">
        <v>164</v>
      </c>
      <c r="F126" s="146" t="s">
        <v>699</v>
      </c>
      <c r="I126" s="147"/>
      <c r="L126" s="31"/>
      <c r="M126" s="148"/>
      <c r="T126" s="55"/>
      <c r="AT126" s="16" t="s">
        <v>164</v>
      </c>
      <c r="AU126" s="16" t="s">
        <v>84</v>
      </c>
    </row>
    <row r="127" spans="2:65" s="1" customFormat="1" ht="16.5" customHeight="1">
      <c r="B127" s="31"/>
      <c r="C127" s="132" t="s">
        <v>162</v>
      </c>
      <c r="D127" s="132" t="s">
        <v>157</v>
      </c>
      <c r="E127" s="133" t="s">
        <v>701</v>
      </c>
      <c r="F127" s="134" t="s">
        <v>702</v>
      </c>
      <c r="G127" s="135" t="s">
        <v>234</v>
      </c>
      <c r="H127" s="136">
        <v>1</v>
      </c>
      <c r="I127" s="137"/>
      <c r="J127" s="138">
        <f>ROUND(I127*H127,2)</f>
        <v>0</v>
      </c>
      <c r="K127" s="134" t="s">
        <v>1</v>
      </c>
      <c r="L127" s="31"/>
      <c r="M127" s="139" t="s">
        <v>1</v>
      </c>
      <c r="N127" s="140" t="s">
        <v>39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245</v>
      </c>
      <c r="AT127" s="143" t="s">
        <v>157</v>
      </c>
      <c r="AU127" s="143" t="s">
        <v>84</v>
      </c>
      <c r="AY127" s="16" t="s">
        <v>154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82</v>
      </c>
      <c r="BK127" s="144">
        <f>ROUND(I127*H127,2)</f>
        <v>0</v>
      </c>
      <c r="BL127" s="16" t="s">
        <v>245</v>
      </c>
      <c r="BM127" s="143" t="s">
        <v>703</v>
      </c>
    </row>
    <row r="128" spans="2:65" s="1" customFormat="1">
      <c r="B128" s="31"/>
      <c r="D128" s="145" t="s">
        <v>164</v>
      </c>
      <c r="F128" s="146" t="s">
        <v>702</v>
      </c>
      <c r="I128" s="147"/>
      <c r="L128" s="31"/>
      <c r="M128" s="148"/>
      <c r="T128" s="55"/>
      <c r="AT128" s="16" t="s">
        <v>164</v>
      </c>
      <c r="AU128" s="16" t="s">
        <v>84</v>
      </c>
    </row>
    <row r="129" spans="2:65" s="1" customFormat="1" ht="16.5" customHeight="1">
      <c r="B129" s="31"/>
      <c r="C129" s="132" t="s">
        <v>183</v>
      </c>
      <c r="D129" s="132" t="s">
        <v>157</v>
      </c>
      <c r="E129" s="133" t="s">
        <v>704</v>
      </c>
      <c r="F129" s="134" t="s">
        <v>705</v>
      </c>
      <c r="G129" s="135" t="s">
        <v>234</v>
      </c>
      <c r="H129" s="136">
        <v>1</v>
      </c>
      <c r="I129" s="137"/>
      <c r="J129" s="138">
        <f>ROUND(I129*H129,2)</f>
        <v>0</v>
      </c>
      <c r="K129" s="134" t="s">
        <v>1</v>
      </c>
      <c r="L129" s="31"/>
      <c r="M129" s="139" t="s">
        <v>1</v>
      </c>
      <c r="N129" s="140" t="s">
        <v>39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245</v>
      </c>
      <c r="AT129" s="143" t="s">
        <v>157</v>
      </c>
      <c r="AU129" s="143" t="s">
        <v>84</v>
      </c>
      <c r="AY129" s="16" t="s">
        <v>154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6" t="s">
        <v>82</v>
      </c>
      <c r="BK129" s="144">
        <f>ROUND(I129*H129,2)</f>
        <v>0</v>
      </c>
      <c r="BL129" s="16" t="s">
        <v>245</v>
      </c>
      <c r="BM129" s="143" t="s">
        <v>706</v>
      </c>
    </row>
    <row r="130" spans="2:65" s="1" customFormat="1">
      <c r="B130" s="31"/>
      <c r="D130" s="145" t="s">
        <v>164</v>
      </c>
      <c r="F130" s="146" t="s">
        <v>705</v>
      </c>
      <c r="I130" s="147"/>
      <c r="L130" s="31"/>
      <c r="M130" s="182"/>
      <c r="N130" s="183"/>
      <c r="O130" s="183"/>
      <c r="P130" s="183"/>
      <c r="Q130" s="183"/>
      <c r="R130" s="183"/>
      <c r="S130" s="183"/>
      <c r="T130" s="184"/>
      <c r="AT130" s="16" t="s">
        <v>164</v>
      </c>
      <c r="AU130" s="16" t="s">
        <v>84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</sheetData>
  <sheetProtection algorithmName="SHA-512" hashValue="ov7cWSjLiTyLnCOwdMxJYVbvh9aR9gBwNwNALIoXF80rD+JLLB4vgkzdeL/n3EWkfv+oUMD6HxkBHaRdmyeRzw==" saltValue="TiD6koRRlg8JDtYNtpq66Q==" spinCount="100000" sheet="1" formatColumns="0" formatRows="0" autoFilter="0"/>
  <autoFilter ref="C117:K130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707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ROUND((SUM(BE120:BE192)),  2)</f>
        <v>0</v>
      </c>
      <c r="I33" s="92">
        <v>0.21</v>
      </c>
      <c r="J33" s="91">
        <f>ROUND(((SUM(BE120:BE192))*I33),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ROUND((SUM(BF120:BF192)),  2)</f>
        <v>0</v>
      </c>
      <c r="I34" s="92">
        <v>0.15</v>
      </c>
      <c r="J34" s="91">
        <f>ROUND(((SUM(BF120:BF192))*I34),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ROUND((SUM(BG120:BG192)),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ROUND((SUM(BH120:BH192)),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ROUND((SUM(BI120:BI192)),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D.1.5 - Elektroinstalace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708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8" customFormat="1" ht="24.95" customHeight="1">
      <c r="B98" s="104"/>
      <c r="D98" s="105" t="s">
        <v>709</v>
      </c>
      <c r="E98" s="106"/>
      <c r="F98" s="106"/>
      <c r="G98" s="106"/>
      <c r="H98" s="106"/>
      <c r="I98" s="106"/>
      <c r="J98" s="107">
        <f>J148</f>
        <v>0</v>
      </c>
      <c r="L98" s="104"/>
    </row>
    <row r="99" spans="2:12" s="8" customFormat="1" ht="24.95" customHeight="1">
      <c r="B99" s="104"/>
      <c r="D99" s="105" t="s">
        <v>710</v>
      </c>
      <c r="E99" s="106"/>
      <c r="F99" s="106"/>
      <c r="G99" s="106"/>
      <c r="H99" s="106"/>
      <c r="I99" s="106"/>
      <c r="J99" s="107">
        <f>J171</f>
        <v>0</v>
      </c>
      <c r="L99" s="104"/>
    </row>
    <row r="100" spans="2:12" s="8" customFormat="1" ht="24.95" customHeight="1">
      <c r="B100" s="104"/>
      <c r="D100" s="105" t="s">
        <v>711</v>
      </c>
      <c r="E100" s="106"/>
      <c r="F100" s="106"/>
      <c r="G100" s="106"/>
      <c r="H100" s="106"/>
      <c r="I100" s="106"/>
      <c r="J100" s="107">
        <f>J174</f>
        <v>0</v>
      </c>
      <c r="L100" s="104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139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2" t="str">
        <f>E7</f>
        <v>REKONSTRUKCE LABORATOŘE CHEMIE</v>
      </c>
      <c r="F110" s="233"/>
      <c r="G110" s="233"/>
      <c r="H110" s="233"/>
      <c r="L110" s="31"/>
    </row>
    <row r="111" spans="2:12" s="1" customFormat="1" ht="12" customHeight="1">
      <c r="B111" s="31"/>
      <c r="C111" s="26" t="s">
        <v>115</v>
      </c>
      <c r="L111" s="31"/>
    </row>
    <row r="112" spans="2:12" s="1" customFormat="1" ht="16.5" customHeight="1">
      <c r="B112" s="31"/>
      <c r="E112" s="222" t="str">
        <f>E9</f>
        <v>D.1.5 - Elektroinstalace</v>
      </c>
      <c r="F112" s="231"/>
      <c r="G112" s="231"/>
      <c r="H112" s="231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Gymnázium Jiřího z Poděbrad</v>
      </c>
      <c r="I114" s="26" t="s">
        <v>22</v>
      </c>
      <c r="J114" s="51" t="str">
        <f>IF(J12="","",J12)</f>
        <v>12. 6. 2023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30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32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2"/>
      <c r="C119" s="113" t="s">
        <v>140</v>
      </c>
      <c r="D119" s="114" t="s">
        <v>59</v>
      </c>
      <c r="E119" s="114" t="s">
        <v>55</v>
      </c>
      <c r="F119" s="114" t="s">
        <v>56</v>
      </c>
      <c r="G119" s="114" t="s">
        <v>141</v>
      </c>
      <c r="H119" s="114" t="s">
        <v>142</v>
      </c>
      <c r="I119" s="114" t="s">
        <v>143</v>
      </c>
      <c r="J119" s="114" t="s">
        <v>124</v>
      </c>
      <c r="K119" s="115" t="s">
        <v>144</v>
      </c>
      <c r="L119" s="112"/>
      <c r="M119" s="58" t="s">
        <v>1</v>
      </c>
      <c r="N119" s="59" t="s">
        <v>38</v>
      </c>
      <c r="O119" s="59" t="s">
        <v>145</v>
      </c>
      <c r="P119" s="59" t="s">
        <v>146</v>
      </c>
      <c r="Q119" s="59" t="s">
        <v>147</v>
      </c>
      <c r="R119" s="59" t="s">
        <v>148</v>
      </c>
      <c r="S119" s="59" t="s">
        <v>149</v>
      </c>
      <c r="T119" s="60" t="s">
        <v>150</v>
      </c>
    </row>
    <row r="120" spans="2:65" s="1" customFormat="1" ht="22.9" customHeight="1">
      <c r="B120" s="31"/>
      <c r="C120" s="63" t="s">
        <v>151</v>
      </c>
      <c r="J120" s="116">
        <f>BK120</f>
        <v>0</v>
      </c>
      <c r="L120" s="31"/>
      <c r="M120" s="61"/>
      <c r="N120" s="52"/>
      <c r="O120" s="52"/>
      <c r="P120" s="117">
        <f>P121+P148+P171+P174</f>
        <v>0</v>
      </c>
      <c r="Q120" s="52"/>
      <c r="R120" s="117">
        <f>R121+R148+R171+R174</f>
        <v>0</v>
      </c>
      <c r="S120" s="52"/>
      <c r="T120" s="118">
        <f>T121+T148+T171+T174</f>
        <v>0</v>
      </c>
      <c r="AT120" s="16" t="s">
        <v>73</v>
      </c>
      <c r="AU120" s="16" t="s">
        <v>126</v>
      </c>
      <c r="BK120" s="119">
        <f>BK121+BK148+BK171+BK174</f>
        <v>0</v>
      </c>
    </row>
    <row r="121" spans="2:65" s="11" customFormat="1" ht="25.9" customHeight="1">
      <c r="B121" s="120"/>
      <c r="D121" s="121" t="s">
        <v>73</v>
      </c>
      <c r="E121" s="122" t="s">
        <v>712</v>
      </c>
      <c r="F121" s="122" t="s">
        <v>713</v>
      </c>
      <c r="I121" s="123"/>
      <c r="J121" s="124">
        <f>BK121</f>
        <v>0</v>
      </c>
      <c r="L121" s="120"/>
      <c r="M121" s="125"/>
      <c r="P121" s="126">
        <f>SUM(P122:P147)</f>
        <v>0</v>
      </c>
      <c r="R121" s="126">
        <f>SUM(R122:R147)</f>
        <v>0</v>
      </c>
      <c r="T121" s="127">
        <f>SUM(T122:T147)</f>
        <v>0</v>
      </c>
      <c r="AR121" s="121" t="s">
        <v>82</v>
      </c>
      <c r="AT121" s="128" t="s">
        <v>73</v>
      </c>
      <c r="AU121" s="128" t="s">
        <v>74</v>
      </c>
      <c r="AY121" s="121" t="s">
        <v>154</v>
      </c>
      <c r="BK121" s="129">
        <f>SUM(BK122:BK147)</f>
        <v>0</v>
      </c>
    </row>
    <row r="122" spans="2:65" s="1" customFormat="1" ht="16.5" customHeight="1">
      <c r="B122" s="31"/>
      <c r="C122" s="132" t="s">
        <v>82</v>
      </c>
      <c r="D122" s="132" t="s">
        <v>157</v>
      </c>
      <c r="E122" s="133" t="s">
        <v>714</v>
      </c>
      <c r="F122" s="134" t="s">
        <v>715</v>
      </c>
      <c r="G122" s="135" t="s">
        <v>656</v>
      </c>
      <c r="H122" s="136">
        <v>1</v>
      </c>
      <c r="I122" s="137"/>
      <c r="J122" s="138">
        <f>ROUND(I122*H122,2)</f>
        <v>0</v>
      </c>
      <c r="K122" s="134" t="s">
        <v>1</v>
      </c>
      <c r="L122" s="31"/>
      <c r="M122" s="139" t="s">
        <v>1</v>
      </c>
      <c r="N122" s="140" t="s">
        <v>39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162</v>
      </c>
      <c r="AT122" s="143" t="s">
        <v>157</v>
      </c>
      <c r="AU122" s="143" t="s">
        <v>82</v>
      </c>
      <c r="AY122" s="16" t="s">
        <v>154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6" t="s">
        <v>82</v>
      </c>
      <c r="BK122" s="144">
        <f>ROUND(I122*H122,2)</f>
        <v>0</v>
      </c>
      <c r="BL122" s="16" t="s">
        <v>162</v>
      </c>
      <c r="BM122" s="143" t="s">
        <v>84</v>
      </c>
    </row>
    <row r="123" spans="2:65" s="1" customFormat="1">
      <c r="B123" s="31"/>
      <c r="D123" s="145" t="s">
        <v>164</v>
      </c>
      <c r="F123" s="146" t="s">
        <v>715</v>
      </c>
      <c r="I123" s="147"/>
      <c r="L123" s="31"/>
      <c r="M123" s="148"/>
      <c r="T123" s="55"/>
      <c r="AT123" s="16" t="s">
        <v>164</v>
      </c>
      <c r="AU123" s="16" t="s">
        <v>82</v>
      </c>
    </row>
    <row r="124" spans="2:65" s="1" customFormat="1" ht="16.5" customHeight="1">
      <c r="B124" s="31"/>
      <c r="C124" s="132" t="s">
        <v>84</v>
      </c>
      <c r="D124" s="132" t="s">
        <v>157</v>
      </c>
      <c r="E124" s="133" t="s">
        <v>716</v>
      </c>
      <c r="F124" s="134" t="s">
        <v>717</v>
      </c>
      <c r="G124" s="135" t="s">
        <v>656</v>
      </c>
      <c r="H124" s="136">
        <v>1</v>
      </c>
      <c r="I124" s="137"/>
      <c r="J124" s="138">
        <f>ROUND(I124*H124,2)</f>
        <v>0</v>
      </c>
      <c r="K124" s="134" t="s">
        <v>1</v>
      </c>
      <c r="L124" s="31"/>
      <c r="M124" s="139" t="s">
        <v>1</v>
      </c>
      <c r="N124" s="140" t="s">
        <v>39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162</v>
      </c>
      <c r="AT124" s="143" t="s">
        <v>157</v>
      </c>
      <c r="AU124" s="143" t="s">
        <v>82</v>
      </c>
      <c r="AY124" s="16" t="s">
        <v>154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82</v>
      </c>
      <c r="BK124" s="144">
        <f>ROUND(I124*H124,2)</f>
        <v>0</v>
      </c>
      <c r="BL124" s="16" t="s">
        <v>162</v>
      </c>
      <c r="BM124" s="143" t="s">
        <v>162</v>
      </c>
    </row>
    <row r="125" spans="2:65" s="1" customFormat="1">
      <c r="B125" s="31"/>
      <c r="D125" s="145" t="s">
        <v>164</v>
      </c>
      <c r="F125" s="146" t="s">
        <v>717</v>
      </c>
      <c r="I125" s="147"/>
      <c r="L125" s="31"/>
      <c r="M125" s="148"/>
      <c r="T125" s="55"/>
      <c r="AT125" s="16" t="s">
        <v>164</v>
      </c>
      <c r="AU125" s="16" t="s">
        <v>82</v>
      </c>
    </row>
    <row r="126" spans="2:65" s="1" customFormat="1" ht="16.5" customHeight="1">
      <c r="B126" s="31"/>
      <c r="C126" s="132" t="s">
        <v>172</v>
      </c>
      <c r="D126" s="132" t="s">
        <v>157</v>
      </c>
      <c r="E126" s="133" t="s">
        <v>718</v>
      </c>
      <c r="F126" s="134" t="s">
        <v>719</v>
      </c>
      <c r="G126" s="135" t="s">
        <v>656</v>
      </c>
      <c r="H126" s="136">
        <v>1</v>
      </c>
      <c r="I126" s="137"/>
      <c r="J126" s="138">
        <f>ROUND(I126*H126,2)</f>
        <v>0</v>
      </c>
      <c r="K126" s="134" t="s">
        <v>1</v>
      </c>
      <c r="L126" s="31"/>
      <c r="M126" s="139" t="s">
        <v>1</v>
      </c>
      <c r="N126" s="140" t="s">
        <v>39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162</v>
      </c>
      <c r="AT126" s="143" t="s">
        <v>157</v>
      </c>
      <c r="AU126" s="143" t="s">
        <v>82</v>
      </c>
      <c r="AY126" s="16" t="s">
        <v>154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82</v>
      </c>
      <c r="BK126" s="144">
        <f>ROUND(I126*H126,2)</f>
        <v>0</v>
      </c>
      <c r="BL126" s="16" t="s">
        <v>162</v>
      </c>
      <c r="BM126" s="143" t="s">
        <v>155</v>
      </c>
    </row>
    <row r="127" spans="2:65" s="1" customFormat="1">
      <c r="B127" s="31"/>
      <c r="D127" s="145" t="s">
        <v>164</v>
      </c>
      <c r="F127" s="146" t="s">
        <v>719</v>
      </c>
      <c r="I127" s="147"/>
      <c r="L127" s="31"/>
      <c r="M127" s="148"/>
      <c r="T127" s="55"/>
      <c r="AT127" s="16" t="s">
        <v>164</v>
      </c>
      <c r="AU127" s="16" t="s">
        <v>82</v>
      </c>
    </row>
    <row r="128" spans="2:65" s="1" customFormat="1" ht="16.5" customHeight="1">
      <c r="B128" s="31"/>
      <c r="C128" s="132" t="s">
        <v>162</v>
      </c>
      <c r="D128" s="132" t="s">
        <v>157</v>
      </c>
      <c r="E128" s="133" t="s">
        <v>720</v>
      </c>
      <c r="F128" s="134" t="s">
        <v>721</v>
      </c>
      <c r="G128" s="135" t="s">
        <v>656</v>
      </c>
      <c r="H128" s="136">
        <v>1</v>
      </c>
      <c r="I128" s="137"/>
      <c r="J128" s="138">
        <f>ROUND(I128*H128,2)</f>
        <v>0</v>
      </c>
      <c r="K128" s="134" t="s">
        <v>1</v>
      </c>
      <c r="L128" s="31"/>
      <c r="M128" s="139" t="s">
        <v>1</v>
      </c>
      <c r="N128" s="140" t="s">
        <v>39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162</v>
      </c>
      <c r="AT128" s="143" t="s">
        <v>157</v>
      </c>
      <c r="AU128" s="143" t="s">
        <v>82</v>
      </c>
      <c r="AY128" s="16" t="s">
        <v>154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82</v>
      </c>
      <c r="BK128" s="144">
        <f>ROUND(I128*H128,2)</f>
        <v>0</v>
      </c>
      <c r="BL128" s="16" t="s">
        <v>162</v>
      </c>
      <c r="BM128" s="143" t="s">
        <v>198</v>
      </c>
    </row>
    <row r="129" spans="2:65" s="1" customFormat="1">
      <c r="B129" s="31"/>
      <c r="D129" s="145" t="s">
        <v>164</v>
      </c>
      <c r="F129" s="146" t="s">
        <v>721</v>
      </c>
      <c r="I129" s="147"/>
      <c r="L129" s="31"/>
      <c r="M129" s="148"/>
      <c r="T129" s="55"/>
      <c r="AT129" s="16" t="s">
        <v>164</v>
      </c>
      <c r="AU129" s="16" t="s">
        <v>82</v>
      </c>
    </row>
    <row r="130" spans="2:65" s="1" customFormat="1" ht="16.5" customHeight="1">
      <c r="B130" s="31"/>
      <c r="C130" s="132" t="s">
        <v>183</v>
      </c>
      <c r="D130" s="132" t="s">
        <v>157</v>
      </c>
      <c r="E130" s="133" t="s">
        <v>722</v>
      </c>
      <c r="F130" s="134" t="s">
        <v>723</v>
      </c>
      <c r="G130" s="135" t="s">
        <v>656</v>
      </c>
      <c r="H130" s="136">
        <v>22</v>
      </c>
      <c r="I130" s="137"/>
      <c r="J130" s="138">
        <f>ROUND(I130*H130,2)</f>
        <v>0</v>
      </c>
      <c r="K130" s="134" t="s">
        <v>1</v>
      </c>
      <c r="L130" s="31"/>
      <c r="M130" s="139" t="s">
        <v>1</v>
      </c>
      <c r="N130" s="140" t="s">
        <v>39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162</v>
      </c>
      <c r="AT130" s="143" t="s">
        <v>157</v>
      </c>
      <c r="AU130" s="143" t="s">
        <v>82</v>
      </c>
      <c r="AY130" s="16" t="s">
        <v>154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82</v>
      </c>
      <c r="BK130" s="144">
        <f>ROUND(I130*H130,2)</f>
        <v>0</v>
      </c>
      <c r="BL130" s="16" t="s">
        <v>162</v>
      </c>
      <c r="BM130" s="143" t="s">
        <v>210</v>
      </c>
    </row>
    <row r="131" spans="2:65" s="1" customFormat="1">
      <c r="B131" s="31"/>
      <c r="D131" s="145" t="s">
        <v>164</v>
      </c>
      <c r="F131" s="146" t="s">
        <v>724</v>
      </c>
      <c r="I131" s="147"/>
      <c r="L131" s="31"/>
      <c r="M131" s="148"/>
      <c r="T131" s="55"/>
      <c r="AT131" s="16" t="s">
        <v>164</v>
      </c>
      <c r="AU131" s="16" t="s">
        <v>82</v>
      </c>
    </row>
    <row r="132" spans="2:65" s="1" customFormat="1" ht="16.5" customHeight="1">
      <c r="B132" s="31"/>
      <c r="C132" s="132" t="s">
        <v>155</v>
      </c>
      <c r="D132" s="132" t="s">
        <v>157</v>
      </c>
      <c r="E132" s="133" t="s">
        <v>725</v>
      </c>
      <c r="F132" s="134" t="s">
        <v>726</v>
      </c>
      <c r="G132" s="135" t="s">
        <v>656</v>
      </c>
      <c r="H132" s="136">
        <v>2</v>
      </c>
      <c r="I132" s="137"/>
      <c r="J132" s="138">
        <f>ROUND(I132*H132,2)</f>
        <v>0</v>
      </c>
      <c r="K132" s="134" t="s">
        <v>1</v>
      </c>
      <c r="L132" s="31"/>
      <c r="M132" s="139" t="s">
        <v>1</v>
      </c>
      <c r="N132" s="140" t="s">
        <v>39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162</v>
      </c>
      <c r="AT132" s="143" t="s">
        <v>157</v>
      </c>
      <c r="AU132" s="143" t="s">
        <v>82</v>
      </c>
      <c r="AY132" s="16" t="s">
        <v>154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82</v>
      </c>
      <c r="BK132" s="144">
        <f>ROUND(I132*H132,2)</f>
        <v>0</v>
      </c>
      <c r="BL132" s="16" t="s">
        <v>162</v>
      </c>
      <c r="BM132" s="143" t="s">
        <v>225</v>
      </c>
    </row>
    <row r="133" spans="2:65" s="1" customFormat="1">
      <c r="B133" s="31"/>
      <c r="D133" s="145" t="s">
        <v>164</v>
      </c>
      <c r="F133" s="146" t="s">
        <v>726</v>
      </c>
      <c r="I133" s="147"/>
      <c r="L133" s="31"/>
      <c r="M133" s="148"/>
      <c r="T133" s="55"/>
      <c r="AT133" s="16" t="s">
        <v>164</v>
      </c>
      <c r="AU133" s="16" t="s">
        <v>82</v>
      </c>
    </row>
    <row r="134" spans="2:65" s="1" customFormat="1" ht="16.5" customHeight="1">
      <c r="B134" s="31"/>
      <c r="C134" s="132" t="s">
        <v>193</v>
      </c>
      <c r="D134" s="132" t="s">
        <v>157</v>
      </c>
      <c r="E134" s="133" t="s">
        <v>727</v>
      </c>
      <c r="F134" s="134" t="s">
        <v>728</v>
      </c>
      <c r="G134" s="135" t="s">
        <v>656</v>
      </c>
      <c r="H134" s="136">
        <v>4</v>
      </c>
      <c r="I134" s="137"/>
      <c r="J134" s="138">
        <f>ROUND(I134*H134,2)</f>
        <v>0</v>
      </c>
      <c r="K134" s="134" t="s">
        <v>1</v>
      </c>
      <c r="L134" s="31"/>
      <c r="M134" s="139" t="s">
        <v>1</v>
      </c>
      <c r="N134" s="140" t="s">
        <v>39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162</v>
      </c>
      <c r="AT134" s="143" t="s">
        <v>157</v>
      </c>
      <c r="AU134" s="143" t="s">
        <v>82</v>
      </c>
      <c r="AY134" s="16" t="s">
        <v>154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82</v>
      </c>
      <c r="BK134" s="144">
        <f>ROUND(I134*H134,2)</f>
        <v>0</v>
      </c>
      <c r="BL134" s="16" t="s">
        <v>162</v>
      </c>
      <c r="BM134" s="143" t="s">
        <v>236</v>
      </c>
    </row>
    <row r="135" spans="2:65" s="1" customFormat="1">
      <c r="B135" s="31"/>
      <c r="D135" s="145" t="s">
        <v>164</v>
      </c>
      <c r="F135" s="146" t="s">
        <v>728</v>
      </c>
      <c r="I135" s="147"/>
      <c r="L135" s="31"/>
      <c r="M135" s="148"/>
      <c r="T135" s="55"/>
      <c r="AT135" s="16" t="s">
        <v>164</v>
      </c>
      <c r="AU135" s="16" t="s">
        <v>82</v>
      </c>
    </row>
    <row r="136" spans="2:65" s="1" customFormat="1" ht="16.5" customHeight="1">
      <c r="B136" s="31"/>
      <c r="C136" s="132" t="s">
        <v>198</v>
      </c>
      <c r="D136" s="132" t="s">
        <v>157</v>
      </c>
      <c r="E136" s="133" t="s">
        <v>729</v>
      </c>
      <c r="F136" s="134" t="s">
        <v>730</v>
      </c>
      <c r="G136" s="135" t="s">
        <v>656</v>
      </c>
      <c r="H136" s="136">
        <v>2</v>
      </c>
      <c r="I136" s="137"/>
      <c r="J136" s="138">
        <f>ROUND(I136*H136,2)</f>
        <v>0</v>
      </c>
      <c r="K136" s="134" t="s">
        <v>1</v>
      </c>
      <c r="L136" s="31"/>
      <c r="M136" s="139" t="s">
        <v>1</v>
      </c>
      <c r="N136" s="140" t="s">
        <v>39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162</v>
      </c>
      <c r="AT136" s="143" t="s">
        <v>157</v>
      </c>
      <c r="AU136" s="143" t="s">
        <v>82</v>
      </c>
      <c r="AY136" s="16" t="s">
        <v>154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82</v>
      </c>
      <c r="BK136" s="144">
        <f>ROUND(I136*H136,2)</f>
        <v>0</v>
      </c>
      <c r="BL136" s="16" t="s">
        <v>162</v>
      </c>
      <c r="BM136" s="143" t="s">
        <v>245</v>
      </c>
    </row>
    <row r="137" spans="2:65" s="1" customFormat="1">
      <c r="B137" s="31"/>
      <c r="D137" s="145" t="s">
        <v>164</v>
      </c>
      <c r="F137" s="146" t="s">
        <v>730</v>
      </c>
      <c r="I137" s="147"/>
      <c r="L137" s="31"/>
      <c r="M137" s="148"/>
      <c r="T137" s="55"/>
      <c r="AT137" s="16" t="s">
        <v>164</v>
      </c>
      <c r="AU137" s="16" t="s">
        <v>82</v>
      </c>
    </row>
    <row r="138" spans="2:65" s="1" customFormat="1" ht="16.5" customHeight="1">
      <c r="B138" s="31"/>
      <c r="C138" s="132" t="s">
        <v>204</v>
      </c>
      <c r="D138" s="132" t="s">
        <v>157</v>
      </c>
      <c r="E138" s="133" t="s">
        <v>731</v>
      </c>
      <c r="F138" s="134" t="s">
        <v>732</v>
      </c>
      <c r="G138" s="135" t="s">
        <v>656</v>
      </c>
      <c r="H138" s="136">
        <v>15</v>
      </c>
      <c r="I138" s="137"/>
      <c r="J138" s="138">
        <f>ROUND(I138*H138,2)</f>
        <v>0</v>
      </c>
      <c r="K138" s="134" t="s">
        <v>1</v>
      </c>
      <c r="L138" s="31"/>
      <c r="M138" s="139" t="s">
        <v>1</v>
      </c>
      <c r="N138" s="140" t="s">
        <v>39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162</v>
      </c>
      <c r="AT138" s="143" t="s">
        <v>157</v>
      </c>
      <c r="AU138" s="143" t="s">
        <v>82</v>
      </c>
      <c r="AY138" s="16" t="s">
        <v>154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6" t="s">
        <v>82</v>
      </c>
      <c r="BK138" s="144">
        <f>ROUND(I138*H138,2)</f>
        <v>0</v>
      </c>
      <c r="BL138" s="16" t="s">
        <v>162</v>
      </c>
      <c r="BM138" s="143" t="s">
        <v>257</v>
      </c>
    </row>
    <row r="139" spans="2:65" s="1" customFormat="1">
      <c r="B139" s="31"/>
      <c r="D139" s="145" t="s">
        <v>164</v>
      </c>
      <c r="F139" s="146" t="s">
        <v>732</v>
      </c>
      <c r="I139" s="147"/>
      <c r="L139" s="31"/>
      <c r="M139" s="148"/>
      <c r="T139" s="55"/>
      <c r="AT139" s="16" t="s">
        <v>164</v>
      </c>
      <c r="AU139" s="16" t="s">
        <v>82</v>
      </c>
    </row>
    <row r="140" spans="2:65" s="1" customFormat="1" ht="16.5" customHeight="1">
      <c r="B140" s="31"/>
      <c r="C140" s="132" t="s">
        <v>210</v>
      </c>
      <c r="D140" s="132" t="s">
        <v>157</v>
      </c>
      <c r="E140" s="133" t="s">
        <v>733</v>
      </c>
      <c r="F140" s="134" t="s">
        <v>734</v>
      </c>
      <c r="G140" s="135" t="s">
        <v>656</v>
      </c>
      <c r="H140" s="136">
        <v>4</v>
      </c>
      <c r="I140" s="137"/>
      <c r="J140" s="138">
        <f>ROUND(I140*H140,2)</f>
        <v>0</v>
      </c>
      <c r="K140" s="134" t="s">
        <v>1</v>
      </c>
      <c r="L140" s="31"/>
      <c r="M140" s="139" t="s">
        <v>1</v>
      </c>
      <c r="N140" s="140" t="s">
        <v>39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162</v>
      </c>
      <c r="AT140" s="143" t="s">
        <v>157</v>
      </c>
      <c r="AU140" s="143" t="s">
        <v>82</v>
      </c>
      <c r="AY140" s="16" t="s">
        <v>154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82</v>
      </c>
      <c r="BK140" s="144">
        <f>ROUND(I140*H140,2)</f>
        <v>0</v>
      </c>
      <c r="BL140" s="16" t="s">
        <v>162</v>
      </c>
      <c r="BM140" s="143" t="s">
        <v>270</v>
      </c>
    </row>
    <row r="141" spans="2:65" s="1" customFormat="1">
      <c r="B141" s="31"/>
      <c r="D141" s="145" t="s">
        <v>164</v>
      </c>
      <c r="F141" s="146" t="s">
        <v>734</v>
      </c>
      <c r="I141" s="147"/>
      <c r="L141" s="31"/>
      <c r="M141" s="148"/>
      <c r="T141" s="55"/>
      <c r="AT141" s="16" t="s">
        <v>164</v>
      </c>
      <c r="AU141" s="16" t="s">
        <v>82</v>
      </c>
    </row>
    <row r="142" spans="2:65" s="1" customFormat="1" ht="21.75" customHeight="1">
      <c r="B142" s="31"/>
      <c r="C142" s="132" t="s">
        <v>217</v>
      </c>
      <c r="D142" s="132" t="s">
        <v>157</v>
      </c>
      <c r="E142" s="133" t="s">
        <v>735</v>
      </c>
      <c r="F142" s="134" t="s">
        <v>736</v>
      </c>
      <c r="G142" s="135" t="s">
        <v>656</v>
      </c>
      <c r="H142" s="136">
        <v>1</v>
      </c>
      <c r="I142" s="137"/>
      <c r="J142" s="138">
        <f>ROUND(I142*H142,2)</f>
        <v>0</v>
      </c>
      <c r="K142" s="134" t="s">
        <v>1</v>
      </c>
      <c r="L142" s="31"/>
      <c r="M142" s="139" t="s">
        <v>1</v>
      </c>
      <c r="N142" s="140" t="s">
        <v>39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162</v>
      </c>
      <c r="AT142" s="143" t="s">
        <v>157</v>
      </c>
      <c r="AU142" s="143" t="s">
        <v>82</v>
      </c>
      <c r="AY142" s="16" t="s">
        <v>154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82</v>
      </c>
      <c r="BK142" s="144">
        <f>ROUND(I142*H142,2)</f>
        <v>0</v>
      </c>
      <c r="BL142" s="16" t="s">
        <v>162</v>
      </c>
      <c r="BM142" s="143" t="s">
        <v>283</v>
      </c>
    </row>
    <row r="143" spans="2:65" s="1" customFormat="1">
      <c r="B143" s="31"/>
      <c r="D143" s="145" t="s">
        <v>164</v>
      </c>
      <c r="F143" s="146" t="s">
        <v>736</v>
      </c>
      <c r="I143" s="147"/>
      <c r="L143" s="31"/>
      <c r="M143" s="148"/>
      <c r="T143" s="55"/>
      <c r="AT143" s="16" t="s">
        <v>164</v>
      </c>
      <c r="AU143" s="16" t="s">
        <v>82</v>
      </c>
    </row>
    <row r="144" spans="2:65" s="1" customFormat="1" ht="16.5" customHeight="1">
      <c r="B144" s="31"/>
      <c r="C144" s="132" t="s">
        <v>225</v>
      </c>
      <c r="D144" s="132" t="s">
        <v>157</v>
      </c>
      <c r="E144" s="133" t="s">
        <v>737</v>
      </c>
      <c r="F144" s="134" t="s">
        <v>738</v>
      </c>
      <c r="G144" s="135" t="s">
        <v>656</v>
      </c>
      <c r="H144" s="136">
        <v>7</v>
      </c>
      <c r="I144" s="137"/>
      <c r="J144" s="138">
        <f>ROUND(I144*H144,2)</f>
        <v>0</v>
      </c>
      <c r="K144" s="134" t="s">
        <v>1</v>
      </c>
      <c r="L144" s="31"/>
      <c r="M144" s="139" t="s">
        <v>1</v>
      </c>
      <c r="N144" s="140" t="s">
        <v>39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162</v>
      </c>
      <c r="AT144" s="143" t="s">
        <v>157</v>
      </c>
      <c r="AU144" s="143" t="s">
        <v>82</v>
      </c>
      <c r="AY144" s="16" t="s">
        <v>154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82</v>
      </c>
      <c r="BK144" s="144">
        <f>ROUND(I144*H144,2)</f>
        <v>0</v>
      </c>
      <c r="BL144" s="16" t="s">
        <v>162</v>
      </c>
      <c r="BM144" s="143" t="s">
        <v>294</v>
      </c>
    </row>
    <row r="145" spans="2:65" s="1" customFormat="1">
      <c r="B145" s="31"/>
      <c r="D145" s="145" t="s">
        <v>164</v>
      </c>
      <c r="F145" s="146" t="s">
        <v>738</v>
      </c>
      <c r="I145" s="147"/>
      <c r="L145" s="31"/>
      <c r="M145" s="148"/>
      <c r="T145" s="55"/>
      <c r="AT145" s="16" t="s">
        <v>164</v>
      </c>
      <c r="AU145" s="16" t="s">
        <v>82</v>
      </c>
    </row>
    <row r="146" spans="2:65" s="1" customFormat="1" ht="16.5" customHeight="1">
      <c r="B146" s="31"/>
      <c r="C146" s="132" t="s">
        <v>231</v>
      </c>
      <c r="D146" s="132" t="s">
        <v>157</v>
      </c>
      <c r="E146" s="133" t="s">
        <v>739</v>
      </c>
      <c r="F146" s="134" t="s">
        <v>740</v>
      </c>
      <c r="G146" s="135" t="s">
        <v>656</v>
      </c>
      <c r="H146" s="136">
        <v>10</v>
      </c>
      <c r="I146" s="137"/>
      <c r="J146" s="138">
        <f>ROUND(I146*H146,2)</f>
        <v>0</v>
      </c>
      <c r="K146" s="134" t="s">
        <v>1</v>
      </c>
      <c r="L146" s="31"/>
      <c r="M146" s="139" t="s">
        <v>1</v>
      </c>
      <c r="N146" s="140" t="s">
        <v>39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162</v>
      </c>
      <c r="AT146" s="143" t="s">
        <v>157</v>
      </c>
      <c r="AU146" s="143" t="s">
        <v>82</v>
      </c>
      <c r="AY146" s="16" t="s">
        <v>154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82</v>
      </c>
      <c r="BK146" s="144">
        <f>ROUND(I146*H146,2)</f>
        <v>0</v>
      </c>
      <c r="BL146" s="16" t="s">
        <v>162</v>
      </c>
      <c r="BM146" s="143" t="s">
        <v>307</v>
      </c>
    </row>
    <row r="147" spans="2:65" s="1" customFormat="1">
      <c r="B147" s="31"/>
      <c r="D147" s="145" t="s">
        <v>164</v>
      </c>
      <c r="F147" s="146" t="s">
        <v>740</v>
      </c>
      <c r="I147" s="147"/>
      <c r="L147" s="31"/>
      <c r="M147" s="148"/>
      <c r="T147" s="55"/>
      <c r="AT147" s="16" t="s">
        <v>164</v>
      </c>
      <c r="AU147" s="16" t="s">
        <v>82</v>
      </c>
    </row>
    <row r="148" spans="2:65" s="11" customFormat="1" ht="25.9" customHeight="1">
      <c r="B148" s="120"/>
      <c r="D148" s="121" t="s">
        <v>73</v>
      </c>
      <c r="E148" s="122" t="s">
        <v>741</v>
      </c>
      <c r="F148" s="122" t="s">
        <v>742</v>
      </c>
      <c r="I148" s="123"/>
      <c r="J148" s="124">
        <f>BK148</f>
        <v>0</v>
      </c>
      <c r="L148" s="120"/>
      <c r="M148" s="125"/>
      <c r="P148" s="126">
        <f>SUM(P149:P170)</f>
        <v>0</v>
      </c>
      <c r="R148" s="126">
        <f>SUM(R149:R170)</f>
        <v>0</v>
      </c>
      <c r="T148" s="127">
        <f>SUM(T149:T170)</f>
        <v>0</v>
      </c>
      <c r="AR148" s="121" t="s">
        <v>82</v>
      </c>
      <c r="AT148" s="128" t="s">
        <v>73</v>
      </c>
      <c r="AU148" s="128" t="s">
        <v>74</v>
      </c>
      <c r="AY148" s="121" t="s">
        <v>154</v>
      </c>
      <c r="BK148" s="129">
        <f>SUM(BK149:BK170)</f>
        <v>0</v>
      </c>
    </row>
    <row r="149" spans="2:65" s="1" customFormat="1" ht="16.5" customHeight="1">
      <c r="B149" s="31"/>
      <c r="C149" s="132" t="s">
        <v>236</v>
      </c>
      <c r="D149" s="132" t="s">
        <v>157</v>
      </c>
      <c r="E149" s="133" t="s">
        <v>743</v>
      </c>
      <c r="F149" s="134" t="s">
        <v>744</v>
      </c>
      <c r="G149" s="135" t="s">
        <v>213</v>
      </c>
      <c r="H149" s="136">
        <v>35</v>
      </c>
      <c r="I149" s="137"/>
      <c r="J149" s="138">
        <f>ROUND(I149*H149,2)</f>
        <v>0</v>
      </c>
      <c r="K149" s="134" t="s">
        <v>1</v>
      </c>
      <c r="L149" s="31"/>
      <c r="M149" s="139" t="s">
        <v>1</v>
      </c>
      <c r="N149" s="140" t="s">
        <v>39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162</v>
      </c>
      <c r="AT149" s="143" t="s">
        <v>157</v>
      </c>
      <c r="AU149" s="143" t="s">
        <v>82</v>
      </c>
      <c r="AY149" s="16" t="s">
        <v>154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82</v>
      </c>
      <c r="BK149" s="144">
        <f>ROUND(I149*H149,2)</f>
        <v>0</v>
      </c>
      <c r="BL149" s="16" t="s">
        <v>162</v>
      </c>
      <c r="BM149" s="143" t="s">
        <v>321</v>
      </c>
    </row>
    <row r="150" spans="2:65" s="1" customFormat="1">
      <c r="B150" s="31"/>
      <c r="D150" s="145" t="s">
        <v>164</v>
      </c>
      <c r="F150" s="146" t="s">
        <v>744</v>
      </c>
      <c r="I150" s="147"/>
      <c r="L150" s="31"/>
      <c r="M150" s="148"/>
      <c r="T150" s="55"/>
      <c r="AT150" s="16" t="s">
        <v>164</v>
      </c>
      <c r="AU150" s="16" t="s">
        <v>82</v>
      </c>
    </row>
    <row r="151" spans="2:65" s="1" customFormat="1" ht="16.5" customHeight="1">
      <c r="B151" s="31"/>
      <c r="C151" s="132" t="s">
        <v>8</v>
      </c>
      <c r="D151" s="132" t="s">
        <v>157</v>
      </c>
      <c r="E151" s="133" t="s">
        <v>745</v>
      </c>
      <c r="F151" s="134" t="s">
        <v>746</v>
      </c>
      <c r="G151" s="135" t="s">
        <v>213</v>
      </c>
      <c r="H151" s="136">
        <v>35</v>
      </c>
      <c r="I151" s="137"/>
      <c r="J151" s="138">
        <f>ROUND(I151*H151,2)</f>
        <v>0</v>
      </c>
      <c r="K151" s="134" t="s">
        <v>1</v>
      </c>
      <c r="L151" s="31"/>
      <c r="M151" s="139" t="s">
        <v>1</v>
      </c>
      <c r="N151" s="140" t="s">
        <v>39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162</v>
      </c>
      <c r="AT151" s="143" t="s">
        <v>157</v>
      </c>
      <c r="AU151" s="143" t="s">
        <v>82</v>
      </c>
      <c r="AY151" s="16" t="s">
        <v>154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82</v>
      </c>
      <c r="BK151" s="144">
        <f>ROUND(I151*H151,2)</f>
        <v>0</v>
      </c>
      <c r="BL151" s="16" t="s">
        <v>162</v>
      </c>
      <c r="BM151" s="143" t="s">
        <v>333</v>
      </c>
    </row>
    <row r="152" spans="2:65" s="1" customFormat="1">
      <c r="B152" s="31"/>
      <c r="D152" s="145" t="s">
        <v>164</v>
      </c>
      <c r="F152" s="146" t="s">
        <v>746</v>
      </c>
      <c r="I152" s="147"/>
      <c r="L152" s="31"/>
      <c r="M152" s="148"/>
      <c r="T152" s="55"/>
      <c r="AT152" s="16" t="s">
        <v>164</v>
      </c>
      <c r="AU152" s="16" t="s">
        <v>82</v>
      </c>
    </row>
    <row r="153" spans="2:65" s="1" customFormat="1" ht="16.5" customHeight="1">
      <c r="B153" s="31"/>
      <c r="C153" s="132" t="s">
        <v>245</v>
      </c>
      <c r="D153" s="132" t="s">
        <v>157</v>
      </c>
      <c r="E153" s="133" t="s">
        <v>747</v>
      </c>
      <c r="F153" s="134" t="s">
        <v>748</v>
      </c>
      <c r="G153" s="135" t="s">
        <v>213</v>
      </c>
      <c r="H153" s="136">
        <v>100</v>
      </c>
      <c r="I153" s="137"/>
      <c r="J153" s="138">
        <f>ROUND(I153*H153,2)</f>
        <v>0</v>
      </c>
      <c r="K153" s="134" t="s">
        <v>1</v>
      </c>
      <c r="L153" s="31"/>
      <c r="M153" s="139" t="s">
        <v>1</v>
      </c>
      <c r="N153" s="140" t="s">
        <v>39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162</v>
      </c>
      <c r="AT153" s="143" t="s">
        <v>157</v>
      </c>
      <c r="AU153" s="143" t="s">
        <v>82</v>
      </c>
      <c r="AY153" s="16" t="s">
        <v>154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82</v>
      </c>
      <c r="BK153" s="144">
        <f>ROUND(I153*H153,2)</f>
        <v>0</v>
      </c>
      <c r="BL153" s="16" t="s">
        <v>162</v>
      </c>
      <c r="BM153" s="143" t="s">
        <v>346</v>
      </c>
    </row>
    <row r="154" spans="2:65" s="1" customFormat="1">
      <c r="B154" s="31"/>
      <c r="D154" s="145" t="s">
        <v>164</v>
      </c>
      <c r="F154" s="146" t="s">
        <v>748</v>
      </c>
      <c r="I154" s="147"/>
      <c r="L154" s="31"/>
      <c r="M154" s="148"/>
      <c r="T154" s="55"/>
      <c r="AT154" s="16" t="s">
        <v>164</v>
      </c>
      <c r="AU154" s="16" t="s">
        <v>82</v>
      </c>
    </row>
    <row r="155" spans="2:65" s="1" customFormat="1" ht="16.5" customHeight="1">
      <c r="B155" s="31"/>
      <c r="C155" s="132" t="s">
        <v>250</v>
      </c>
      <c r="D155" s="132" t="s">
        <v>157</v>
      </c>
      <c r="E155" s="133" t="s">
        <v>749</v>
      </c>
      <c r="F155" s="134" t="s">
        <v>750</v>
      </c>
      <c r="G155" s="135" t="s">
        <v>213</v>
      </c>
      <c r="H155" s="136">
        <v>200</v>
      </c>
      <c r="I155" s="137"/>
      <c r="J155" s="138">
        <f>ROUND(I155*H155,2)</f>
        <v>0</v>
      </c>
      <c r="K155" s="134" t="s">
        <v>1</v>
      </c>
      <c r="L155" s="31"/>
      <c r="M155" s="139" t="s">
        <v>1</v>
      </c>
      <c r="N155" s="140" t="s">
        <v>39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162</v>
      </c>
      <c r="AT155" s="143" t="s">
        <v>157</v>
      </c>
      <c r="AU155" s="143" t="s">
        <v>82</v>
      </c>
      <c r="AY155" s="16" t="s">
        <v>154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82</v>
      </c>
      <c r="BK155" s="144">
        <f>ROUND(I155*H155,2)</f>
        <v>0</v>
      </c>
      <c r="BL155" s="16" t="s">
        <v>162</v>
      </c>
      <c r="BM155" s="143" t="s">
        <v>357</v>
      </c>
    </row>
    <row r="156" spans="2:65" s="1" customFormat="1">
      <c r="B156" s="31"/>
      <c r="D156" s="145" t="s">
        <v>164</v>
      </c>
      <c r="F156" s="146" t="s">
        <v>750</v>
      </c>
      <c r="I156" s="147"/>
      <c r="L156" s="31"/>
      <c r="M156" s="148"/>
      <c r="T156" s="55"/>
      <c r="AT156" s="16" t="s">
        <v>164</v>
      </c>
      <c r="AU156" s="16" t="s">
        <v>82</v>
      </c>
    </row>
    <row r="157" spans="2:65" s="1" customFormat="1" ht="16.5" customHeight="1">
      <c r="B157" s="31"/>
      <c r="C157" s="132" t="s">
        <v>257</v>
      </c>
      <c r="D157" s="132" t="s">
        <v>157</v>
      </c>
      <c r="E157" s="133" t="s">
        <v>751</v>
      </c>
      <c r="F157" s="134" t="s">
        <v>752</v>
      </c>
      <c r="G157" s="135" t="s">
        <v>213</v>
      </c>
      <c r="H157" s="136">
        <v>400</v>
      </c>
      <c r="I157" s="137"/>
      <c r="J157" s="138">
        <f>ROUND(I157*H157,2)</f>
        <v>0</v>
      </c>
      <c r="K157" s="134" t="s">
        <v>1</v>
      </c>
      <c r="L157" s="31"/>
      <c r="M157" s="139" t="s">
        <v>1</v>
      </c>
      <c r="N157" s="140" t="s">
        <v>39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162</v>
      </c>
      <c r="AT157" s="143" t="s">
        <v>157</v>
      </c>
      <c r="AU157" s="143" t="s">
        <v>82</v>
      </c>
      <c r="AY157" s="16" t="s">
        <v>154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82</v>
      </c>
      <c r="BK157" s="144">
        <f>ROUND(I157*H157,2)</f>
        <v>0</v>
      </c>
      <c r="BL157" s="16" t="s">
        <v>162</v>
      </c>
      <c r="BM157" s="143" t="s">
        <v>367</v>
      </c>
    </row>
    <row r="158" spans="2:65" s="1" customFormat="1">
      <c r="B158" s="31"/>
      <c r="D158" s="145" t="s">
        <v>164</v>
      </c>
      <c r="F158" s="146" t="s">
        <v>752</v>
      </c>
      <c r="I158" s="147"/>
      <c r="L158" s="31"/>
      <c r="M158" s="148"/>
      <c r="T158" s="55"/>
      <c r="AT158" s="16" t="s">
        <v>164</v>
      </c>
      <c r="AU158" s="16" t="s">
        <v>82</v>
      </c>
    </row>
    <row r="159" spans="2:65" s="1" customFormat="1" ht="16.5" customHeight="1">
      <c r="B159" s="31"/>
      <c r="C159" s="132" t="s">
        <v>263</v>
      </c>
      <c r="D159" s="132" t="s">
        <v>157</v>
      </c>
      <c r="E159" s="133" t="s">
        <v>753</v>
      </c>
      <c r="F159" s="134" t="s">
        <v>754</v>
      </c>
      <c r="G159" s="135" t="s">
        <v>656</v>
      </c>
      <c r="H159" s="136">
        <v>2</v>
      </c>
      <c r="I159" s="137"/>
      <c r="J159" s="138">
        <f>ROUND(I159*H159,2)</f>
        <v>0</v>
      </c>
      <c r="K159" s="134" t="s">
        <v>1</v>
      </c>
      <c r="L159" s="31"/>
      <c r="M159" s="139" t="s">
        <v>1</v>
      </c>
      <c r="N159" s="140" t="s">
        <v>39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162</v>
      </c>
      <c r="AT159" s="143" t="s">
        <v>157</v>
      </c>
      <c r="AU159" s="143" t="s">
        <v>82</v>
      </c>
      <c r="AY159" s="16" t="s">
        <v>154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82</v>
      </c>
      <c r="BK159" s="144">
        <f>ROUND(I159*H159,2)</f>
        <v>0</v>
      </c>
      <c r="BL159" s="16" t="s">
        <v>162</v>
      </c>
      <c r="BM159" s="143" t="s">
        <v>377</v>
      </c>
    </row>
    <row r="160" spans="2:65" s="1" customFormat="1">
      <c r="B160" s="31"/>
      <c r="D160" s="145" t="s">
        <v>164</v>
      </c>
      <c r="F160" s="146" t="s">
        <v>754</v>
      </c>
      <c r="I160" s="147"/>
      <c r="L160" s="31"/>
      <c r="M160" s="148"/>
      <c r="T160" s="55"/>
      <c r="AT160" s="16" t="s">
        <v>164</v>
      </c>
      <c r="AU160" s="16" t="s">
        <v>82</v>
      </c>
    </row>
    <row r="161" spans="2:65" s="1" customFormat="1" ht="16.5" customHeight="1">
      <c r="B161" s="31"/>
      <c r="C161" s="132" t="s">
        <v>270</v>
      </c>
      <c r="D161" s="132" t="s">
        <v>157</v>
      </c>
      <c r="E161" s="133" t="s">
        <v>755</v>
      </c>
      <c r="F161" s="134" t="s">
        <v>756</v>
      </c>
      <c r="G161" s="135" t="s">
        <v>213</v>
      </c>
      <c r="H161" s="136">
        <v>100</v>
      </c>
      <c r="I161" s="137"/>
      <c r="J161" s="138">
        <f>ROUND(I161*H161,2)</f>
        <v>0</v>
      </c>
      <c r="K161" s="134" t="s">
        <v>1</v>
      </c>
      <c r="L161" s="31"/>
      <c r="M161" s="139" t="s">
        <v>1</v>
      </c>
      <c r="N161" s="140" t="s">
        <v>39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162</v>
      </c>
      <c r="AT161" s="143" t="s">
        <v>157</v>
      </c>
      <c r="AU161" s="143" t="s">
        <v>82</v>
      </c>
      <c r="AY161" s="16" t="s">
        <v>154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6" t="s">
        <v>82</v>
      </c>
      <c r="BK161" s="144">
        <f>ROUND(I161*H161,2)</f>
        <v>0</v>
      </c>
      <c r="BL161" s="16" t="s">
        <v>162</v>
      </c>
      <c r="BM161" s="143" t="s">
        <v>216</v>
      </c>
    </row>
    <row r="162" spans="2:65" s="1" customFormat="1">
      <c r="B162" s="31"/>
      <c r="D162" s="145" t="s">
        <v>164</v>
      </c>
      <c r="F162" s="146" t="s">
        <v>756</v>
      </c>
      <c r="I162" s="147"/>
      <c r="L162" s="31"/>
      <c r="M162" s="148"/>
      <c r="T162" s="55"/>
      <c r="AT162" s="16" t="s">
        <v>164</v>
      </c>
      <c r="AU162" s="16" t="s">
        <v>82</v>
      </c>
    </row>
    <row r="163" spans="2:65" s="1" customFormat="1" ht="16.5" customHeight="1">
      <c r="B163" s="31"/>
      <c r="C163" s="132" t="s">
        <v>7</v>
      </c>
      <c r="D163" s="132" t="s">
        <v>157</v>
      </c>
      <c r="E163" s="133" t="s">
        <v>757</v>
      </c>
      <c r="F163" s="134" t="s">
        <v>758</v>
      </c>
      <c r="G163" s="135" t="s">
        <v>213</v>
      </c>
      <c r="H163" s="136">
        <v>40</v>
      </c>
      <c r="I163" s="137"/>
      <c r="J163" s="138">
        <f>ROUND(I163*H163,2)</f>
        <v>0</v>
      </c>
      <c r="K163" s="134" t="s">
        <v>1</v>
      </c>
      <c r="L163" s="31"/>
      <c r="M163" s="139" t="s">
        <v>1</v>
      </c>
      <c r="N163" s="140" t="s">
        <v>39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162</v>
      </c>
      <c r="AT163" s="143" t="s">
        <v>157</v>
      </c>
      <c r="AU163" s="143" t="s">
        <v>82</v>
      </c>
      <c r="AY163" s="16" t="s">
        <v>154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6" t="s">
        <v>82</v>
      </c>
      <c r="BK163" s="144">
        <f>ROUND(I163*H163,2)</f>
        <v>0</v>
      </c>
      <c r="BL163" s="16" t="s">
        <v>162</v>
      </c>
      <c r="BM163" s="143" t="s">
        <v>400</v>
      </c>
    </row>
    <row r="164" spans="2:65" s="1" customFormat="1">
      <c r="B164" s="31"/>
      <c r="D164" s="145" t="s">
        <v>164</v>
      </c>
      <c r="F164" s="146" t="s">
        <v>758</v>
      </c>
      <c r="I164" s="147"/>
      <c r="L164" s="31"/>
      <c r="M164" s="148"/>
      <c r="T164" s="55"/>
      <c r="AT164" s="16" t="s">
        <v>164</v>
      </c>
      <c r="AU164" s="16" t="s">
        <v>82</v>
      </c>
    </row>
    <row r="165" spans="2:65" s="1" customFormat="1" ht="16.5" customHeight="1">
      <c r="B165" s="31"/>
      <c r="C165" s="132" t="s">
        <v>283</v>
      </c>
      <c r="D165" s="132" t="s">
        <v>157</v>
      </c>
      <c r="E165" s="133" t="s">
        <v>759</v>
      </c>
      <c r="F165" s="134" t="s">
        <v>760</v>
      </c>
      <c r="G165" s="135" t="s">
        <v>213</v>
      </c>
      <c r="H165" s="136">
        <v>12</v>
      </c>
      <c r="I165" s="137"/>
      <c r="J165" s="138">
        <f>ROUND(I165*H165,2)</f>
        <v>0</v>
      </c>
      <c r="K165" s="134" t="s">
        <v>1</v>
      </c>
      <c r="L165" s="31"/>
      <c r="M165" s="139" t="s">
        <v>1</v>
      </c>
      <c r="N165" s="140" t="s">
        <v>39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162</v>
      </c>
      <c r="AT165" s="143" t="s">
        <v>157</v>
      </c>
      <c r="AU165" s="143" t="s">
        <v>82</v>
      </c>
      <c r="AY165" s="16" t="s">
        <v>154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82</v>
      </c>
      <c r="BK165" s="144">
        <f>ROUND(I165*H165,2)</f>
        <v>0</v>
      </c>
      <c r="BL165" s="16" t="s">
        <v>162</v>
      </c>
      <c r="BM165" s="143" t="s">
        <v>410</v>
      </c>
    </row>
    <row r="166" spans="2:65" s="1" customFormat="1">
      <c r="B166" s="31"/>
      <c r="D166" s="145" t="s">
        <v>164</v>
      </c>
      <c r="F166" s="146" t="s">
        <v>760</v>
      </c>
      <c r="I166" s="147"/>
      <c r="L166" s="31"/>
      <c r="M166" s="148"/>
      <c r="T166" s="55"/>
      <c r="AT166" s="16" t="s">
        <v>164</v>
      </c>
      <c r="AU166" s="16" t="s">
        <v>82</v>
      </c>
    </row>
    <row r="167" spans="2:65" s="1" customFormat="1" ht="16.5" customHeight="1">
      <c r="B167" s="31"/>
      <c r="C167" s="132" t="s">
        <v>289</v>
      </c>
      <c r="D167" s="132" t="s">
        <v>157</v>
      </c>
      <c r="E167" s="133" t="s">
        <v>761</v>
      </c>
      <c r="F167" s="134" t="s">
        <v>762</v>
      </c>
      <c r="G167" s="135" t="s">
        <v>213</v>
      </c>
      <c r="H167" s="136">
        <v>60</v>
      </c>
      <c r="I167" s="137"/>
      <c r="J167" s="138">
        <f>ROUND(I167*H167,2)</f>
        <v>0</v>
      </c>
      <c r="K167" s="134" t="s">
        <v>1</v>
      </c>
      <c r="L167" s="31"/>
      <c r="M167" s="139" t="s">
        <v>1</v>
      </c>
      <c r="N167" s="140" t="s">
        <v>39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162</v>
      </c>
      <c r="AT167" s="143" t="s">
        <v>157</v>
      </c>
      <c r="AU167" s="143" t="s">
        <v>82</v>
      </c>
      <c r="AY167" s="16" t="s">
        <v>154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82</v>
      </c>
      <c r="BK167" s="144">
        <f>ROUND(I167*H167,2)</f>
        <v>0</v>
      </c>
      <c r="BL167" s="16" t="s">
        <v>162</v>
      </c>
      <c r="BM167" s="143" t="s">
        <v>422</v>
      </c>
    </row>
    <row r="168" spans="2:65" s="1" customFormat="1">
      <c r="B168" s="31"/>
      <c r="D168" s="145" t="s">
        <v>164</v>
      </c>
      <c r="F168" s="146" t="s">
        <v>762</v>
      </c>
      <c r="I168" s="147"/>
      <c r="L168" s="31"/>
      <c r="M168" s="148"/>
      <c r="T168" s="55"/>
      <c r="AT168" s="16" t="s">
        <v>164</v>
      </c>
      <c r="AU168" s="16" t="s">
        <v>82</v>
      </c>
    </row>
    <row r="169" spans="2:65" s="1" customFormat="1" ht="16.5" customHeight="1">
      <c r="B169" s="31"/>
      <c r="C169" s="132" t="s">
        <v>294</v>
      </c>
      <c r="D169" s="132" t="s">
        <v>157</v>
      </c>
      <c r="E169" s="133" t="s">
        <v>763</v>
      </c>
      <c r="F169" s="134" t="s">
        <v>764</v>
      </c>
      <c r="G169" s="135" t="s">
        <v>213</v>
      </c>
      <c r="H169" s="136">
        <v>12</v>
      </c>
      <c r="I169" s="137"/>
      <c r="J169" s="138">
        <f>ROUND(I169*H169,2)</f>
        <v>0</v>
      </c>
      <c r="K169" s="134" t="s">
        <v>1</v>
      </c>
      <c r="L169" s="31"/>
      <c r="M169" s="139" t="s">
        <v>1</v>
      </c>
      <c r="N169" s="140" t="s">
        <v>39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162</v>
      </c>
      <c r="AT169" s="143" t="s">
        <v>157</v>
      </c>
      <c r="AU169" s="143" t="s">
        <v>82</v>
      </c>
      <c r="AY169" s="16" t="s">
        <v>154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82</v>
      </c>
      <c r="BK169" s="144">
        <f>ROUND(I169*H169,2)</f>
        <v>0</v>
      </c>
      <c r="BL169" s="16" t="s">
        <v>162</v>
      </c>
      <c r="BM169" s="143" t="s">
        <v>435</v>
      </c>
    </row>
    <row r="170" spans="2:65" s="1" customFormat="1">
      <c r="B170" s="31"/>
      <c r="D170" s="145" t="s">
        <v>164</v>
      </c>
      <c r="F170" s="146" t="s">
        <v>764</v>
      </c>
      <c r="I170" s="147"/>
      <c r="L170" s="31"/>
      <c r="M170" s="148"/>
      <c r="T170" s="55"/>
      <c r="AT170" s="16" t="s">
        <v>164</v>
      </c>
      <c r="AU170" s="16" t="s">
        <v>82</v>
      </c>
    </row>
    <row r="171" spans="2:65" s="11" customFormat="1" ht="25.9" customHeight="1">
      <c r="B171" s="120"/>
      <c r="D171" s="121" t="s">
        <v>73</v>
      </c>
      <c r="E171" s="122" t="s">
        <v>765</v>
      </c>
      <c r="F171" s="122" t="s">
        <v>766</v>
      </c>
      <c r="I171" s="123"/>
      <c r="J171" s="124">
        <f>BK171</f>
        <v>0</v>
      </c>
      <c r="L171" s="120"/>
      <c r="M171" s="125"/>
      <c r="P171" s="126">
        <f>SUM(P172:P173)</f>
        <v>0</v>
      </c>
      <c r="R171" s="126">
        <f>SUM(R172:R173)</f>
        <v>0</v>
      </c>
      <c r="T171" s="127">
        <f>SUM(T172:T173)</f>
        <v>0</v>
      </c>
      <c r="AR171" s="121" t="s">
        <v>82</v>
      </c>
      <c r="AT171" s="128" t="s">
        <v>73</v>
      </c>
      <c r="AU171" s="128" t="s">
        <v>74</v>
      </c>
      <c r="AY171" s="121" t="s">
        <v>154</v>
      </c>
      <c r="BK171" s="129">
        <f>SUM(BK172:BK173)</f>
        <v>0</v>
      </c>
    </row>
    <row r="172" spans="2:65" s="1" customFormat="1" ht="16.5" customHeight="1">
      <c r="B172" s="31"/>
      <c r="C172" s="132" t="s">
        <v>300</v>
      </c>
      <c r="D172" s="132" t="s">
        <v>157</v>
      </c>
      <c r="E172" s="133" t="s">
        <v>767</v>
      </c>
      <c r="F172" s="134" t="s">
        <v>768</v>
      </c>
      <c r="G172" s="135" t="s">
        <v>656</v>
      </c>
      <c r="H172" s="136">
        <v>46</v>
      </c>
      <c r="I172" s="137"/>
      <c r="J172" s="138">
        <f>ROUND(I172*H172,2)</f>
        <v>0</v>
      </c>
      <c r="K172" s="134" t="s">
        <v>1</v>
      </c>
      <c r="L172" s="31"/>
      <c r="M172" s="139" t="s">
        <v>1</v>
      </c>
      <c r="N172" s="140" t="s">
        <v>39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162</v>
      </c>
      <c r="AT172" s="143" t="s">
        <v>157</v>
      </c>
      <c r="AU172" s="143" t="s">
        <v>82</v>
      </c>
      <c r="AY172" s="16" t="s">
        <v>154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82</v>
      </c>
      <c r="BK172" s="144">
        <f>ROUND(I172*H172,2)</f>
        <v>0</v>
      </c>
      <c r="BL172" s="16" t="s">
        <v>162</v>
      </c>
      <c r="BM172" s="143" t="s">
        <v>388</v>
      </c>
    </row>
    <row r="173" spans="2:65" s="1" customFormat="1">
      <c r="B173" s="31"/>
      <c r="D173" s="145" t="s">
        <v>164</v>
      </c>
      <c r="F173" s="146" t="s">
        <v>768</v>
      </c>
      <c r="I173" s="147"/>
      <c r="L173" s="31"/>
      <c r="M173" s="148"/>
      <c r="T173" s="55"/>
      <c r="AT173" s="16" t="s">
        <v>164</v>
      </c>
      <c r="AU173" s="16" t="s">
        <v>82</v>
      </c>
    </row>
    <row r="174" spans="2:65" s="11" customFormat="1" ht="25.9" customHeight="1">
      <c r="B174" s="120"/>
      <c r="D174" s="121" t="s">
        <v>73</v>
      </c>
      <c r="E174" s="122" t="s">
        <v>769</v>
      </c>
      <c r="F174" s="122" t="s">
        <v>770</v>
      </c>
      <c r="I174" s="123"/>
      <c r="J174" s="124">
        <f>BK174</f>
        <v>0</v>
      </c>
      <c r="L174" s="120"/>
      <c r="M174" s="125"/>
      <c r="P174" s="126">
        <f>SUM(P175:P192)</f>
        <v>0</v>
      </c>
      <c r="R174" s="126">
        <f>SUM(R175:R192)</f>
        <v>0</v>
      </c>
      <c r="T174" s="127">
        <f>SUM(T175:T192)</f>
        <v>0</v>
      </c>
      <c r="AR174" s="121" t="s">
        <v>82</v>
      </c>
      <c r="AT174" s="128" t="s">
        <v>73</v>
      </c>
      <c r="AU174" s="128" t="s">
        <v>74</v>
      </c>
      <c r="AY174" s="121" t="s">
        <v>154</v>
      </c>
      <c r="BK174" s="129">
        <f>SUM(BK175:BK192)</f>
        <v>0</v>
      </c>
    </row>
    <row r="175" spans="2:65" s="1" customFormat="1" ht="16.5" customHeight="1">
      <c r="B175" s="31"/>
      <c r="C175" s="132" t="s">
        <v>307</v>
      </c>
      <c r="D175" s="132" t="s">
        <v>157</v>
      </c>
      <c r="E175" s="133" t="s">
        <v>771</v>
      </c>
      <c r="F175" s="134" t="s">
        <v>772</v>
      </c>
      <c r="G175" s="135" t="s">
        <v>631</v>
      </c>
      <c r="H175" s="136">
        <v>10</v>
      </c>
      <c r="I175" s="137"/>
      <c r="J175" s="138">
        <f>ROUND(I175*H175,2)</f>
        <v>0</v>
      </c>
      <c r="K175" s="134" t="s">
        <v>1</v>
      </c>
      <c r="L175" s="31"/>
      <c r="M175" s="139" t="s">
        <v>1</v>
      </c>
      <c r="N175" s="140" t="s">
        <v>39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162</v>
      </c>
      <c r="AT175" s="143" t="s">
        <v>157</v>
      </c>
      <c r="AU175" s="143" t="s">
        <v>82</v>
      </c>
      <c r="AY175" s="16" t="s">
        <v>154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82</v>
      </c>
      <c r="BK175" s="144">
        <f>ROUND(I175*H175,2)</f>
        <v>0</v>
      </c>
      <c r="BL175" s="16" t="s">
        <v>162</v>
      </c>
      <c r="BM175" s="143" t="s">
        <v>455</v>
      </c>
    </row>
    <row r="176" spans="2:65" s="1" customFormat="1">
      <c r="B176" s="31"/>
      <c r="D176" s="145" t="s">
        <v>164</v>
      </c>
      <c r="F176" s="146" t="s">
        <v>772</v>
      </c>
      <c r="I176" s="147"/>
      <c r="L176" s="31"/>
      <c r="M176" s="148"/>
      <c r="T176" s="55"/>
      <c r="AT176" s="16" t="s">
        <v>164</v>
      </c>
      <c r="AU176" s="16" t="s">
        <v>82</v>
      </c>
    </row>
    <row r="177" spans="2:65" s="1" customFormat="1" ht="16.5" customHeight="1">
      <c r="B177" s="31"/>
      <c r="C177" s="132" t="s">
        <v>316</v>
      </c>
      <c r="D177" s="132" t="s">
        <v>157</v>
      </c>
      <c r="E177" s="133" t="s">
        <v>773</v>
      </c>
      <c r="F177" s="134" t="s">
        <v>774</v>
      </c>
      <c r="G177" s="135" t="s">
        <v>631</v>
      </c>
      <c r="H177" s="136">
        <v>2</v>
      </c>
      <c r="I177" s="137"/>
      <c r="J177" s="138">
        <f>ROUND(I177*H177,2)</f>
        <v>0</v>
      </c>
      <c r="K177" s="134" t="s">
        <v>1</v>
      </c>
      <c r="L177" s="31"/>
      <c r="M177" s="139" t="s">
        <v>1</v>
      </c>
      <c r="N177" s="140" t="s">
        <v>39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162</v>
      </c>
      <c r="AT177" s="143" t="s">
        <v>157</v>
      </c>
      <c r="AU177" s="143" t="s">
        <v>82</v>
      </c>
      <c r="AY177" s="16" t="s">
        <v>154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82</v>
      </c>
      <c r="BK177" s="144">
        <f>ROUND(I177*H177,2)</f>
        <v>0</v>
      </c>
      <c r="BL177" s="16" t="s">
        <v>162</v>
      </c>
      <c r="BM177" s="143" t="s">
        <v>468</v>
      </c>
    </row>
    <row r="178" spans="2:65" s="1" customFormat="1">
      <c r="B178" s="31"/>
      <c r="D178" s="145" t="s">
        <v>164</v>
      </c>
      <c r="F178" s="146" t="s">
        <v>774</v>
      </c>
      <c r="I178" s="147"/>
      <c r="L178" s="31"/>
      <c r="M178" s="148"/>
      <c r="T178" s="55"/>
      <c r="AT178" s="16" t="s">
        <v>164</v>
      </c>
      <c r="AU178" s="16" t="s">
        <v>82</v>
      </c>
    </row>
    <row r="179" spans="2:65" s="1" customFormat="1" ht="16.5" customHeight="1">
      <c r="B179" s="31"/>
      <c r="C179" s="132" t="s">
        <v>321</v>
      </c>
      <c r="D179" s="132" t="s">
        <v>157</v>
      </c>
      <c r="E179" s="133" t="s">
        <v>775</v>
      </c>
      <c r="F179" s="134" t="s">
        <v>776</v>
      </c>
      <c r="G179" s="135" t="s">
        <v>631</v>
      </c>
      <c r="H179" s="136">
        <v>8</v>
      </c>
      <c r="I179" s="137"/>
      <c r="J179" s="138">
        <f>ROUND(I179*H179,2)</f>
        <v>0</v>
      </c>
      <c r="K179" s="134" t="s">
        <v>1</v>
      </c>
      <c r="L179" s="31"/>
      <c r="M179" s="139" t="s">
        <v>1</v>
      </c>
      <c r="N179" s="140" t="s">
        <v>39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162</v>
      </c>
      <c r="AT179" s="143" t="s">
        <v>157</v>
      </c>
      <c r="AU179" s="143" t="s">
        <v>82</v>
      </c>
      <c r="AY179" s="16" t="s">
        <v>154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6" t="s">
        <v>82</v>
      </c>
      <c r="BK179" s="144">
        <f>ROUND(I179*H179,2)</f>
        <v>0</v>
      </c>
      <c r="BL179" s="16" t="s">
        <v>162</v>
      </c>
      <c r="BM179" s="143" t="s">
        <v>478</v>
      </c>
    </row>
    <row r="180" spans="2:65" s="1" customFormat="1">
      <c r="B180" s="31"/>
      <c r="D180" s="145" t="s">
        <v>164</v>
      </c>
      <c r="F180" s="146" t="s">
        <v>776</v>
      </c>
      <c r="I180" s="147"/>
      <c r="L180" s="31"/>
      <c r="M180" s="148"/>
      <c r="T180" s="55"/>
      <c r="AT180" s="16" t="s">
        <v>164</v>
      </c>
      <c r="AU180" s="16" t="s">
        <v>82</v>
      </c>
    </row>
    <row r="181" spans="2:65" s="1" customFormat="1" ht="16.5" customHeight="1">
      <c r="B181" s="31"/>
      <c r="C181" s="132" t="s">
        <v>326</v>
      </c>
      <c r="D181" s="132" t="s">
        <v>157</v>
      </c>
      <c r="E181" s="133" t="s">
        <v>777</v>
      </c>
      <c r="F181" s="134" t="s">
        <v>778</v>
      </c>
      <c r="G181" s="135" t="s">
        <v>631</v>
      </c>
      <c r="H181" s="136">
        <v>20</v>
      </c>
      <c r="I181" s="137"/>
      <c r="J181" s="138">
        <f>ROUND(I181*H181,2)</f>
        <v>0</v>
      </c>
      <c r="K181" s="134" t="s">
        <v>1</v>
      </c>
      <c r="L181" s="31"/>
      <c r="M181" s="139" t="s">
        <v>1</v>
      </c>
      <c r="N181" s="140" t="s">
        <v>39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162</v>
      </c>
      <c r="AT181" s="143" t="s">
        <v>157</v>
      </c>
      <c r="AU181" s="143" t="s">
        <v>82</v>
      </c>
      <c r="AY181" s="16" t="s">
        <v>154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82</v>
      </c>
      <c r="BK181" s="144">
        <f>ROUND(I181*H181,2)</f>
        <v>0</v>
      </c>
      <c r="BL181" s="16" t="s">
        <v>162</v>
      </c>
      <c r="BM181" s="143" t="s">
        <v>490</v>
      </c>
    </row>
    <row r="182" spans="2:65" s="1" customFormat="1">
      <c r="B182" s="31"/>
      <c r="D182" s="145" t="s">
        <v>164</v>
      </c>
      <c r="F182" s="146" t="s">
        <v>778</v>
      </c>
      <c r="I182" s="147"/>
      <c r="L182" s="31"/>
      <c r="M182" s="148"/>
      <c r="T182" s="55"/>
      <c r="AT182" s="16" t="s">
        <v>164</v>
      </c>
      <c r="AU182" s="16" t="s">
        <v>82</v>
      </c>
    </row>
    <row r="183" spans="2:65" s="1" customFormat="1" ht="16.5" customHeight="1">
      <c r="B183" s="31"/>
      <c r="C183" s="132" t="s">
        <v>333</v>
      </c>
      <c r="D183" s="132" t="s">
        <v>157</v>
      </c>
      <c r="E183" s="133" t="s">
        <v>779</v>
      </c>
      <c r="F183" s="134" t="s">
        <v>780</v>
      </c>
      <c r="G183" s="135" t="s">
        <v>213</v>
      </c>
      <c r="H183" s="136">
        <v>130</v>
      </c>
      <c r="I183" s="137"/>
      <c r="J183" s="138">
        <f>ROUND(I183*H183,2)</f>
        <v>0</v>
      </c>
      <c r="K183" s="134" t="s">
        <v>1</v>
      </c>
      <c r="L183" s="31"/>
      <c r="M183" s="139" t="s">
        <v>1</v>
      </c>
      <c r="N183" s="140" t="s">
        <v>39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162</v>
      </c>
      <c r="AT183" s="143" t="s">
        <v>157</v>
      </c>
      <c r="AU183" s="143" t="s">
        <v>82</v>
      </c>
      <c r="AY183" s="16" t="s">
        <v>154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6" t="s">
        <v>82</v>
      </c>
      <c r="BK183" s="144">
        <f>ROUND(I183*H183,2)</f>
        <v>0</v>
      </c>
      <c r="BL183" s="16" t="s">
        <v>162</v>
      </c>
      <c r="BM183" s="143" t="s">
        <v>617</v>
      </c>
    </row>
    <row r="184" spans="2:65" s="1" customFormat="1">
      <c r="B184" s="31"/>
      <c r="D184" s="145" t="s">
        <v>164</v>
      </c>
      <c r="F184" s="146" t="s">
        <v>780</v>
      </c>
      <c r="I184" s="147"/>
      <c r="L184" s="31"/>
      <c r="M184" s="148"/>
      <c r="T184" s="55"/>
      <c r="AT184" s="16" t="s">
        <v>164</v>
      </c>
      <c r="AU184" s="16" t="s">
        <v>82</v>
      </c>
    </row>
    <row r="185" spans="2:65" s="1" customFormat="1" ht="16.5" customHeight="1">
      <c r="B185" s="31"/>
      <c r="C185" s="132" t="s">
        <v>340</v>
      </c>
      <c r="D185" s="132" t="s">
        <v>157</v>
      </c>
      <c r="E185" s="133" t="s">
        <v>781</v>
      </c>
      <c r="F185" s="134" t="s">
        <v>782</v>
      </c>
      <c r="G185" s="135" t="s">
        <v>631</v>
      </c>
      <c r="H185" s="136">
        <v>8</v>
      </c>
      <c r="I185" s="137"/>
      <c r="J185" s="138">
        <f>ROUND(I185*H185,2)</f>
        <v>0</v>
      </c>
      <c r="K185" s="134" t="s">
        <v>1</v>
      </c>
      <c r="L185" s="31"/>
      <c r="M185" s="139" t="s">
        <v>1</v>
      </c>
      <c r="N185" s="140" t="s">
        <v>39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162</v>
      </c>
      <c r="AT185" s="143" t="s">
        <v>157</v>
      </c>
      <c r="AU185" s="143" t="s">
        <v>82</v>
      </c>
      <c r="AY185" s="16" t="s">
        <v>154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6" t="s">
        <v>82</v>
      </c>
      <c r="BK185" s="144">
        <f>ROUND(I185*H185,2)</f>
        <v>0</v>
      </c>
      <c r="BL185" s="16" t="s">
        <v>162</v>
      </c>
      <c r="BM185" s="143" t="s">
        <v>621</v>
      </c>
    </row>
    <row r="186" spans="2:65" s="1" customFormat="1">
      <c r="B186" s="31"/>
      <c r="D186" s="145" t="s">
        <v>164</v>
      </c>
      <c r="F186" s="146" t="s">
        <v>782</v>
      </c>
      <c r="I186" s="147"/>
      <c r="L186" s="31"/>
      <c r="M186" s="148"/>
      <c r="T186" s="55"/>
      <c r="AT186" s="16" t="s">
        <v>164</v>
      </c>
      <c r="AU186" s="16" t="s">
        <v>82</v>
      </c>
    </row>
    <row r="187" spans="2:65" s="1" customFormat="1" ht="21.75" customHeight="1">
      <c r="B187" s="31"/>
      <c r="C187" s="132" t="s">
        <v>346</v>
      </c>
      <c r="D187" s="132" t="s">
        <v>157</v>
      </c>
      <c r="E187" s="133" t="s">
        <v>783</v>
      </c>
      <c r="F187" s="134" t="s">
        <v>784</v>
      </c>
      <c r="G187" s="135" t="s">
        <v>631</v>
      </c>
      <c r="H187" s="136">
        <v>10</v>
      </c>
      <c r="I187" s="137"/>
      <c r="J187" s="138">
        <f>ROUND(I187*H187,2)</f>
        <v>0</v>
      </c>
      <c r="K187" s="134" t="s">
        <v>1</v>
      </c>
      <c r="L187" s="31"/>
      <c r="M187" s="139" t="s">
        <v>1</v>
      </c>
      <c r="N187" s="140" t="s">
        <v>39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162</v>
      </c>
      <c r="AT187" s="143" t="s">
        <v>157</v>
      </c>
      <c r="AU187" s="143" t="s">
        <v>82</v>
      </c>
      <c r="AY187" s="16" t="s">
        <v>154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82</v>
      </c>
      <c r="BK187" s="144">
        <f>ROUND(I187*H187,2)</f>
        <v>0</v>
      </c>
      <c r="BL187" s="16" t="s">
        <v>162</v>
      </c>
      <c r="BM187" s="143" t="s">
        <v>625</v>
      </c>
    </row>
    <row r="188" spans="2:65" s="1" customFormat="1">
      <c r="B188" s="31"/>
      <c r="D188" s="145" t="s">
        <v>164</v>
      </c>
      <c r="F188" s="146" t="s">
        <v>784</v>
      </c>
      <c r="I188" s="147"/>
      <c r="L188" s="31"/>
      <c r="M188" s="148"/>
      <c r="T188" s="55"/>
      <c r="AT188" s="16" t="s">
        <v>164</v>
      </c>
      <c r="AU188" s="16" t="s">
        <v>82</v>
      </c>
    </row>
    <row r="189" spans="2:65" s="1" customFormat="1" ht="16.5" customHeight="1">
      <c r="B189" s="31"/>
      <c r="C189" s="132" t="s">
        <v>351</v>
      </c>
      <c r="D189" s="132" t="s">
        <v>157</v>
      </c>
      <c r="E189" s="133" t="s">
        <v>785</v>
      </c>
      <c r="F189" s="134" t="s">
        <v>786</v>
      </c>
      <c r="G189" s="135" t="s">
        <v>253</v>
      </c>
      <c r="H189" s="136">
        <v>1</v>
      </c>
      <c r="I189" s="137"/>
      <c r="J189" s="138">
        <f>ROUND(I189*H189,2)</f>
        <v>0</v>
      </c>
      <c r="K189" s="134" t="s">
        <v>1</v>
      </c>
      <c r="L189" s="31"/>
      <c r="M189" s="139" t="s">
        <v>1</v>
      </c>
      <c r="N189" s="140" t="s">
        <v>39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162</v>
      </c>
      <c r="AT189" s="143" t="s">
        <v>157</v>
      </c>
      <c r="AU189" s="143" t="s">
        <v>82</v>
      </c>
      <c r="AY189" s="16" t="s">
        <v>154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82</v>
      </c>
      <c r="BK189" s="144">
        <f>ROUND(I189*H189,2)</f>
        <v>0</v>
      </c>
      <c r="BL189" s="16" t="s">
        <v>162</v>
      </c>
      <c r="BM189" s="143" t="s">
        <v>633</v>
      </c>
    </row>
    <row r="190" spans="2:65" s="1" customFormat="1">
      <c r="B190" s="31"/>
      <c r="D190" s="145" t="s">
        <v>164</v>
      </c>
      <c r="F190" s="146" t="s">
        <v>786</v>
      </c>
      <c r="I190" s="147"/>
      <c r="L190" s="31"/>
      <c r="M190" s="148"/>
      <c r="T190" s="55"/>
      <c r="AT190" s="16" t="s">
        <v>164</v>
      </c>
      <c r="AU190" s="16" t="s">
        <v>82</v>
      </c>
    </row>
    <row r="191" spans="2:65" s="1" customFormat="1" ht="16.5" customHeight="1">
      <c r="B191" s="31"/>
      <c r="C191" s="132" t="s">
        <v>357</v>
      </c>
      <c r="D191" s="132" t="s">
        <v>157</v>
      </c>
      <c r="E191" s="133" t="s">
        <v>787</v>
      </c>
      <c r="F191" s="134" t="s">
        <v>788</v>
      </c>
      <c r="G191" s="135" t="s">
        <v>234</v>
      </c>
      <c r="H191" s="136">
        <v>1</v>
      </c>
      <c r="I191" s="137"/>
      <c r="J191" s="138">
        <f>ROUND(I191*H191,2)</f>
        <v>0</v>
      </c>
      <c r="K191" s="134" t="s">
        <v>1</v>
      </c>
      <c r="L191" s="31"/>
      <c r="M191" s="139" t="s">
        <v>1</v>
      </c>
      <c r="N191" s="140" t="s">
        <v>39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162</v>
      </c>
      <c r="AT191" s="143" t="s">
        <v>157</v>
      </c>
      <c r="AU191" s="143" t="s">
        <v>82</v>
      </c>
      <c r="AY191" s="16" t="s">
        <v>154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82</v>
      </c>
      <c r="BK191" s="144">
        <f>ROUND(I191*H191,2)</f>
        <v>0</v>
      </c>
      <c r="BL191" s="16" t="s">
        <v>162</v>
      </c>
      <c r="BM191" s="143" t="s">
        <v>789</v>
      </c>
    </row>
    <row r="192" spans="2:65" s="1" customFormat="1">
      <c r="B192" s="31"/>
      <c r="D192" s="145" t="s">
        <v>164</v>
      </c>
      <c r="F192" s="146" t="s">
        <v>788</v>
      </c>
      <c r="I192" s="147"/>
      <c r="L192" s="31"/>
      <c r="M192" s="182"/>
      <c r="N192" s="183"/>
      <c r="O192" s="183"/>
      <c r="P192" s="183"/>
      <c r="Q192" s="183"/>
      <c r="R192" s="183"/>
      <c r="S192" s="183"/>
      <c r="T192" s="184"/>
      <c r="AT192" s="16" t="s">
        <v>164</v>
      </c>
      <c r="AU192" s="16" t="s">
        <v>82</v>
      </c>
    </row>
    <row r="193" spans="2:12" s="1" customFormat="1" ht="6.95" customHeight="1"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31"/>
    </row>
  </sheetData>
  <sheetProtection algorithmName="SHA-512" hashValue="fz7vMyNop/Tec/VJzYaFtqEIsTyERKXKSVTWQTM7lYHdt/qiJ3KNfhD5GK1iJjYuTo+7xL5amUDQ2nCRkq2shg==" saltValue="SFYIoavcMwVjXt8vrAGd/w==" spinCount="100000" sheet="1" formatColumns="0" formatRows="0" autoFilter="0"/>
  <autoFilter ref="C119:K192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790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791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26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792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ROUND((SUM(BE120:BE178)),  2)</f>
        <v>0</v>
      </c>
      <c r="I33" s="92">
        <v>0.21</v>
      </c>
      <c r="J33" s="91">
        <f>ROUND(((SUM(BE120:BE178))*I33),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ROUND((SUM(BF120:BF178)),  2)</f>
        <v>0</v>
      </c>
      <c r="I34" s="92">
        <v>0.15</v>
      </c>
      <c r="J34" s="91">
        <f>ROUND(((SUM(BF120:BF178))*I34),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ROUND((SUM(BG120:BG178)),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ROUND((SUM(BH120:BH178)),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ROUND((SUM(BI120:BI178)),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UT - VYTÁPĚNÍ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Poděbrady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>Ing. K. Dovrtěl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132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793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794</v>
      </c>
      <c r="E99" s="110"/>
      <c r="F99" s="110"/>
      <c r="G99" s="110"/>
      <c r="H99" s="110"/>
      <c r="I99" s="110"/>
      <c r="J99" s="111">
        <f>J142</f>
        <v>0</v>
      </c>
      <c r="L99" s="108"/>
    </row>
    <row r="100" spans="2:12" s="8" customFormat="1" ht="24.95" customHeight="1">
      <c r="B100" s="104"/>
      <c r="D100" s="105" t="s">
        <v>500</v>
      </c>
      <c r="E100" s="106"/>
      <c r="F100" s="106"/>
      <c r="G100" s="106"/>
      <c r="H100" s="106"/>
      <c r="I100" s="106"/>
      <c r="J100" s="107">
        <f>J166</f>
        <v>0</v>
      </c>
      <c r="L100" s="104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139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2" t="str">
        <f>E7</f>
        <v>REKONSTRUKCE LABORATOŘE CHEMIE</v>
      </c>
      <c r="F110" s="233"/>
      <c r="G110" s="233"/>
      <c r="H110" s="233"/>
      <c r="L110" s="31"/>
    </row>
    <row r="111" spans="2:12" s="1" customFormat="1" ht="12" customHeight="1">
      <c r="B111" s="31"/>
      <c r="C111" s="26" t="s">
        <v>115</v>
      </c>
      <c r="L111" s="31"/>
    </row>
    <row r="112" spans="2:12" s="1" customFormat="1" ht="16.5" customHeight="1">
      <c r="B112" s="31"/>
      <c r="E112" s="222" t="str">
        <f>E9</f>
        <v>UT - VYTÁPĚNÍ</v>
      </c>
      <c r="F112" s="231"/>
      <c r="G112" s="231"/>
      <c r="H112" s="231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Poděbrady</v>
      </c>
      <c r="I114" s="26" t="s">
        <v>22</v>
      </c>
      <c r="J114" s="51" t="str">
        <f>IF(J12="","",J12)</f>
        <v>12. 6. 2023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30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32</v>
      </c>
      <c r="J117" s="29" t="str">
        <f>E24</f>
        <v>Ing. K. Dovrtěl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2"/>
      <c r="C119" s="113" t="s">
        <v>140</v>
      </c>
      <c r="D119" s="114" t="s">
        <v>59</v>
      </c>
      <c r="E119" s="114" t="s">
        <v>55</v>
      </c>
      <c r="F119" s="114" t="s">
        <v>56</v>
      </c>
      <c r="G119" s="114" t="s">
        <v>141</v>
      </c>
      <c r="H119" s="114" t="s">
        <v>142</v>
      </c>
      <c r="I119" s="114" t="s">
        <v>143</v>
      </c>
      <c r="J119" s="114" t="s">
        <v>124</v>
      </c>
      <c r="K119" s="115" t="s">
        <v>144</v>
      </c>
      <c r="L119" s="112"/>
      <c r="M119" s="58" t="s">
        <v>1</v>
      </c>
      <c r="N119" s="59" t="s">
        <v>38</v>
      </c>
      <c r="O119" s="59" t="s">
        <v>145</v>
      </c>
      <c r="P119" s="59" t="s">
        <v>146</v>
      </c>
      <c r="Q119" s="59" t="s">
        <v>147</v>
      </c>
      <c r="R119" s="59" t="s">
        <v>148</v>
      </c>
      <c r="S119" s="59" t="s">
        <v>149</v>
      </c>
      <c r="T119" s="60" t="s">
        <v>150</v>
      </c>
    </row>
    <row r="120" spans="2:65" s="1" customFormat="1" ht="22.9" customHeight="1">
      <c r="B120" s="31"/>
      <c r="C120" s="63" t="s">
        <v>151</v>
      </c>
      <c r="J120" s="116">
        <f>BK120</f>
        <v>0</v>
      </c>
      <c r="L120" s="31"/>
      <c r="M120" s="61"/>
      <c r="N120" s="52"/>
      <c r="O120" s="52"/>
      <c r="P120" s="117">
        <f>P121+P166</f>
        <v>0</v>
      </c>
      <c r="Q120" s="52"/>
      <c r="R120" s="117">
        <f>R121+R166</f>
        <v>0.50385380000000002</v>
      </c>
      <c r="S120" s="52"/>
      <c r="T120" s="118">
        <f>T121+T166</f>
        <v>0.51859600000000006</v>
      </c>
      <c r="AT120" s="16" t="s">
        <v>73</v>
      </c>
      <c r="AU120" s="16" t="s">
        <v>126</v>
      </c>
      <c r="BK120" s="119">
        <f>BK121+BK166</f>
        <v>0</v>
      </c>
    </row>
    <row r="121" spans="2:65" s="11" customFormat="1" ht="25.9" customHeight="1">
      <c r="B121" s="120"/>
      <c r="D121" s="121" t="s">
        <v>73</v>
      </c>
      <c r="E121" s="122" t="s">
        <v>312</v>
      </c>
      <c r="F121" s="122" t="s">
        <v>313</v>
      </c>
      <c r="I121" s="123"/>
      <c r="J121" s="124">
        <f>BK121</f>
        <v>0</v>
      </c>
      <c r="L121" s="120"/>
      <c r="M121" s="125"/>
      <c r="P121" s="126">
        <f>P122+P142</f>
        <v>0</v>
      </c>
      <c r="R121" s="126">
        <f>R122+R142</f>
        <v>0.50385380000000002</v>
      </c>
      <c r="T121" s="127">
        <f>T122+T142</f>
        <v>0.51859600000000006</v>
      </c>
      <c r="AR121" s="121" t="s">
        <v>84</v>
      </c>
      <c r="AT121" s="128" t="s">
        <v>73</v>
      </c>
      <c r="AU121" s="128" t="s">
        <v>74</v>
      </c>
      <c r="AY121" s="121" t="s">
        <v>154</v>
      </c>
      <c r="BK121" s="129">
        <f>BK122+BK142</f>
        <v>0</v>
      </c>
    </row>
    <row r="122" spans="2:65" s="11" customFormat="1" ht="22.9" customHeight="1">
      <c r="B122" s="120"/>
      <c r="D122" s="121" t="s">
        <v>73</v>
      </c>
      <c r="E122" s="130" t="s">
        <v>795</v>
      </c>
      <c r="F122" s="130" t="s">
        <v>796</v>
      </c>
      <c r="I122" s="123"/>
      <c r="J122" s="131">
        <f>BK122</f>
        <v>0</v>
      </c>
      <c r="L122" s="120"/>
      <c r="M122" s="125"/>
      <c r="P122" s="126">
        <f>SUM(P123:P141)</f>
        <v>0</v>
      </c>
      <c r="R122" s="126">
        <f>SUM(R123:R141)</f>
        <v>3.6799999999999992E-3</v>
      </c>
      <c r="T122" s="127">
        <f>SUM(T123:T141)</f>
        <v>8.8000000000000005E-3</v>
      </c>
      <c r="AR122" s="121" t="s">
        <v>84</v>
      </c>
      <c r="AT122" s="128" t="s">
        <v>73</v>
      </c>
      <c r="AU122" s="128" t="s">
        <v>82</v>
      </c>
      <c r="AY122" s="121" t="s">
        <v>154</v>
      </c>
      <c r="BK122" s="129">
        <f>SUM(BK123:BK141)</f>
        <v>0</v>
      </c>
    </row>
    <row r="123" spans="2:65" s="1" customFormat="1" ht="24.2" customHeight="1">
      <c r="B123" s="31"/>
      <c r="C123" s="132" t="s">
        <v>82</v>
      </c>
      <c r="D123" s="132" t="s">
        <v>157</v>
      </c>
      <c r="E123" s="133" t="s">
        <v>797</v>
      </c>
      <c r="F123" s="134" t="s">
        <v>798</v>
      </c>
      <c r="G123" s="135" t="s">
        <v>253</v>
      </c>
      <c r="H123" s="136">
        <v>8</v>
      </c>
      <c r="I123" s="137"/>
      <c r="J123" s="138">
        <f>ROUND(I123*H123,2)</f>
        <v>0</v>
      </c>
      <c r="K123" s="134" t="s">
        <v>161</v>
      </c>
      <c r="L123" s="31"/>
      <c r="M123" s="139" t="s">
        <v>1</v>
      </c>
      <c r="N123" s="140" t="s">
        <v>39</v>
      </c>
      <c r="P123" s="141">
        <f>O123*H123</f>
        <v>0</v>
      </c>
      <c r="Q123" s="141">
        <v>1.2999999999999999E-4</v>
      </c>
      <c r="R123" s="141">
        <f>Q123*H123</f>
        <v>1.0399999999999999E-3</v>
      </c>
      <c r="S123" s="141">
        <v>1.1000000000000001E-3</v>
      </c>
      <c r="T123" s="142">
        <f>S123*H123</f>
        <v>8.8000000000000005E-3</v>
      </c>
      <c r="AR123" s="143" t="s">
        <v>245</v>
      </c>
      <c r="AT123" s="143" t="s">
        <v>157</v>
      </c>
      <c r="AU123" s="143" t="s">
        <v>84</v>
      </c>
      <c r="AY123" s="16" t="s">
        <v>154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82</v>
      </c>
      <c r="BK123" s="144">
        <f>ROUND(I123*H123,2)</f>
        <v>0</v>
      </c>
      <c r="BL123" s="16" t="s">
        <v>245</v>
      </c>
      <c r="BM123" s="143" t="s">
        <v>799</v>
      </c>
    </row>
    <row r="124" spans="2:65" s="1" customFormat="1">
      <c r="B124" s="31"/>
      <c r="D124" s="145" t="s">
        <v>164</v>
      </c>
      <c r="F124" s="146" t="s">
        <v>800</v>
      </c>
      <c r="I124" s="147"/>
      <c r="L124" s="31"/>
      <c r="M124" s="148"/>
      <c r="T124" s="55"/>
      <c r="AT124" s="16" t="s">
        <v>164</v>
      </c>
      <c r="AU124" s="16" t="s">
        <v>84</v>
      </c>
    </row>
    <row r="125" spans="2:65" s="13" customFormat="1">
      <c r="B125" s="155"/>
      <c r="D125" s="145" t="s">
        <v>166</v>
      </c>
      <c r="E125" s="156" t="s">
        <v>1</v>
      </c>
      <c r="F125" s="157" t="s">
        <v>801</v>
      </c>
      <c r="H125" s="158">
        <v>8</v>
      </c>
      <c r="I125" s="159"/>
      <c r="L125" s="155"/>
      <c r="M125" s="160"/>
      <c r="T125" s="161"/>
      <c r="AT125" s="156" t="s">
        <v>166</v>
      </c>
      <c r="AU125" s="156" t="s">
        <v>84</v>
      </c>
      <c r="AV125" s="13" t="s">
        <v>84</v>
      </c>
      <c r="AW125" s="13" t="s">
        <v>31</v>
      </c>
      <c r="AX125" s="13" t="s">
        <v>74</v>
      </c>
      <c r="AY125" s="156" t="s">
        <v>154</v>
      </c>
    </row>
    <row r="126" spans="2:65" s="14" customFormat="1">
      <c r="B126" s="162"/>
      <c r="D126" s="145" t="s">
        <v>166</v>
      </c>
      <c r="E126" s="163" t="s">
        <v>1</v>
      </c>
      <c r="F126" s="164" t="s">
        <v>224</v>
      </c>
      <c r="H126" s="165">
        <v>8</v>
      </c>
      <c r="I126" s="166"/>
      <c r="L126" s="162"/>
      <c r="M126" s="167"/>
      <c r="T126" s="168"/>
      <c r="AT126" s="163" t="s">
        <v>166</v>
      </c>
      <c r="AU126" s="163" t="s">
        <v>84</v>
      </c>
      <c r="AV126" s="14" t="s">
        <v>162</v>
      </c>
      <c r="AW126" s="14" t="s">
        <v>31</v>
      </c>
      <c r="AX126" s="14" t="s">
        <v>82</v>
      </c>
      <c r="AY126" s="163" t="s">
        <v>154</v>
      </c>
    </row>
    <row r="127" spans="2:65" s="1" customFormat="1" ht="37.9" customHeight="1">
      <c r="B127" s="31"/>
      <c r="C127" s="132" t="s">
        <v>84</v>
      </c>
      <c r="D127" s="132" t="s">
        <v>157</v>
      </c>
      <c r="E127" s="133" t="s">
        <v>802</v>
      </c>
      <c r="F127" s="134" t="s">
        <v>803</v>
      </c>
      <c r="G127" s="135" t="s">
        <v>253</v>
      </c>
      <c r="H127" s="136">
        <v>4</v>
      </c>
      <c r="I127" s="137"/>
      <c r="J127" s="138">
        <f>ROUND(I127*H127,2)</f>
        <v>0</v>
      </c>
      <c r="K127" s="134" t="s">
        <v>1</v>
      </c>
      <c r="L127" s="31"/>
      <c r="M127" s="139" t="s">
        <v>1</v>
      </c>
      <c r="N127" s="140" t="s">
        <v>39</v>
      </c>
      <c r="P127" s="141">
        <f>O127*H127</f>
        <v>0</v>
      </c>
      <c r="Q127" s="141">
        <v>2.7999999999999998E-4</v>
      </c>
      <c r="R127" s="141">
        <f>Q127*H127</f>
        <v>1.1199999999999999E-3</v>
      </c>
      <c r="S127" s="141">
        <v>0</v>
      </c>
      <c r="T127" s="142">
        <f>S127*H127</f>
        <v>0</v>
      </c>
      <c r="AR127" s="143" t="s">
        <v>245</v>
      </c>
      <c r="AT127" s="143" t="s">
        <v>157</v>
      </c>
      <c r="AU127" s="143" t="s">
        <v>84</v>
      </c>
      <c r="AY127" s="16" t="s">
        <v>154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82</v>
      </c>
      <c r="BK127" s="144">
        <f>ROUND(I127*H127,2)</f>
        <v>0</v>
      </c>
      <c r="BL127" s="16" t="s">
        <v>245</v>
      </c>
      <c r="BM127" s="143" t="s">
        <v>804</v>
      </c>
    </row>
    <row r="128" spans="2:65" s="1" customFormat="1" ht="29.25">
      <c r="B128" s="31"/>
      <c r="D128" s="145" t="s">
        <v>164</v>
      </c>
      <c r="F128" s="146" t="s">
        <v>803</v>
      </c>
      <c r="I128" s="147"/>
      <c r="L128" s="31"/>
      <c r="M128" s="148"/>
      <c r="T128" s="55"/>
      <c r="AT128" s="16" t="s">
        <v>164</v>
      </c>
      <c r="AU128" s="16" t="s">
        <v>84</v>
      </c>
    </row>
    <row r="129" spans="2:65" s="13" customFormat="1">
      <c r="B129" s="155"/>
      <c r="D129" s="145" t="s">
        <v>166</v>
      </c>
      <c r="E129" s="156" t="s">
        <v>1</v>
      </c>
      <c r="F129" s="157" t="s">
        <v>805</v>
      </c>
      <c r="H129" s="158">
        <v>4</v>
      </c>
      <c r="I129" s="159"/>
      <c r="L129" s="155"/>
      <c r="M129" s="160"/>
      <c r="T129" s="161"/>
      <c r="AT129" s="156" t="s">
        <v>166</v>
      </c>
      <c r="AU129" s="156" t="s">
        <v>84</v>
      </c>
      <c r="AV129" s="13" t="s">
        <v>84</v>
      </c>
      <c r="AW129" s="13" t="s">
        <v>31</v>
      </c>
      <c r="AX129" s="13" t="s">
        <v>74</v>
      </c>
      <c r="AY129" s="156" t="s">
        <v>154</v>
      </c>
    </row>
    <row r="130" spans="2:65" s="14" customFormat="1">
      <c r="B130" s="162"/>
      <c r="D130" s="145" t="s">
        <v>166</v>
      </c>
      <c r="E130" s="163" t="s">
        <v>1</v>
      </c>
      <c r="F130" s="164" t="s">
        <v>224</v>
      </c>
      <c r="H130" s="165">
        <v>4</v>
      </c>
      <c r="I130" s="166"/>
      <c r="L130" s="162"/>
      <c r="M130" s="167"/>
      <c r="T130" s="168"/>
      <c r="AT130" s="163" t="s">
        <v>166</v>
      </c>
      <c r="AU130" s="163" t="s">
        <v>84</v>
      </c>
      <c r="AV130" s="14" t="s">
        <v>162</v>
      </c>
      <c r="AW130" s="14" t="s">
        <v>31</v>
      </c>
      <c r="AX130" s="14" t="s">
        <v>82</v>
      </c>
      <c r="AY130" s="163" t="s">
        <v>154</v>
      </c>
    </row>
    <row r="131" spans="2:65" s="1" customFormat="1" ht="37.9" customHeight="1">
      <c r="B131" s="31"/>
      <c r="C131" s="132" t="s">
        <v>172</v>
      </c>
      <c r="D131" s="132" t="s">
        <v>157</v>
      </c>
      <c r="E131" s="133" t="s">
        <v>806</v>
      </c>
      <c r="F131" s="134" t="s">
        <v>807</v>
      </c>
      <c r="G131" s="135" t="s">
        <v>253</v>
      </c>
      <c r="H131" s="136">
        <v>4</v>
      </c>
      <c r="I131" s="137"/>
      <c r="J131" s="138">
        <f>ROUND(I131*H131,2)</f>
        <v>0</v>
      </c>
      <c r="K131" s="134" t="s">
        <v>1</v>
      </c>
      <c r="L131" s="31"/>
      <c r="M131" s="139" t="s">
        <v>1</v>
      </c>
      <c r="N131" s="140" t="s">
        <v>39</v>
      </c>
      <c r="P131" s="141">
        <f>O131*H131</f>
        <v>0</v>
      </c>
      <c r="Q131" s="141">
        <v>1.3999999999999999E-4</v>
      </c>
      <c r="R131" s="141">
        <f>Q131*H131</f>
        <v>5.5999999999999995E-4</v>
      </c>
      <c r="S131" s="141">
        <v>0</v>
      </c>
      <c r="T131" s="142">
        <f>S131*H131</f>
        <v>0</v>
      </c>
      <c r="AR131" s="143" t="s">
        <v>245</v>
      </c>
      <c r="AT131" s="143" t="s">
        <v>157</v>
      </c>
      <c r="AU131" s="143" t="s">
        <v>84</v>
      </c>
      <c r="AY131" s="16" t="s">
        <v>154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6" t="s">
        <v>82</v>
      </c>
      <c r="BK131" s="144">
        <f>ROUND(I131*H131,2)</f>
        <v>0</v>
      </c>
      <c r="BL131" s="16" t="s">
        <v>245</v>
      </c>
      <c r="BM131" s="143" t="s">
        <v>808</v>
      </c>
    </row>
    <row r="132" spans="2:65" s="1" customFormat="1" ht="29.25">
      <c r="B132" s="31"/>
      <c r="D132" s="145" t="s">
        <v>164</v>
      </c>
      <c r="F132" s="146" t="s">
        <v>807</v>
      </c>
      <c r="I132" s="147"/>
      <c r="L132" s="31"/>
      <c r="M132" s="148"/>
      <c r="T132" s="55"/>
      <c r="AT132" s="16" t="s">
        <v>164</v>
      </c>
      <c r="AU132" s="16" t="s">
        <v>84</v>
      </c>
    </row>
    <row r="133" spans="2:65" s="13" customFormat="1">
      <c r="B133" s="155"/>
      <c r="D133" s="145" t="s">
        <v>166</v>
      </c>
      <c r="E133" s="156" t="s">
        <v>1</v>
      </c>
      <c r="F133" s="157" t="s">
        <v>805</v>
      </c>
      <c r="H133" s="158">
        <v>4</v>
      </c>
      <c r="I133" s="159"/>
      <c r="L133" s="155"/>
      <c r="M133" s="160"/>
      <c r="T133" s="161"/>
      <c r="AT133" s="156" t="s">
        <v>166</v>
      </c>
      <c r="AU133" s="156" t="s">
        <v>84</v>
      </c>
      <c r="AV133" s="13" t="s">
        <v>84</v>
      </c>
      <c r="AW133" s="13" t="s">
        <v>31</v>
      </c>
      <c r="AX133" s="13" t="s">
        <v>74</v>
      </c>
      <c r="AY133" s="156" t="s">
        <v>154</v>
      </c>
    </row>
    <row r="134" spans="2:65" s="14" customFormat="1">
      <c r="B134" s="162"/>
      <c r="D134" s="145" t="s">
        <v>166</v>
      </c>
      <c r="E134" s="163" t="s">
        <v>1</v>
      </c>
      <c r="F134" s="164" t="s">
        <v>224</v>
      </c>
      <c r="H134" s="165">
        <v>4</v>
      </c>
      <c r="I134" s="166"/>
      <c r="L134" s="162"/>
      <c r="M134" s="167"/>
      <c r="T134" s="168"/>
      <c r="AT134" s="163" t="s">
        <v>166</v>
      </c>
      <c r="AU134" s="163" t="s">
        <v>84</v>
      </c>
      <c r="AV134" s="14" t="s">
        <v>162</v>
      </c>
      <c r="AW134" s="14" t="s">
        <v>31</v>
      </c>
      <c r="AX134" s="14" t="s">
        <v>82</v>
      </c>
      <c r="AY134" s="163" t="s">
        <v>154</v>
      </c>
    </row>
    <row r="135" spans="2:65" s="1" customFormat="1" ht="24.2" customHeight="1">
      <c r="B135" s="31"/>
      <c r="C135" s="132" t="s">
        <v>162</v>
      </c>
      <c r="D135" s="132" t="s">
        <v>157</v>
      </c>
      <c r="E135" s="133" t="s">
        <v>809</v>
      </c>
      <c r="F135" s="134" t="s">
        <v>810</v>
      </c>
      <c r="G135" s="135" t="s">
        <v>253</v>
      </c>
      <c r="H135" s="136">
        <v>4</v>
      </c>
      <c r="I135" s="137"/>
      <c r="J135" s="138">
        <f>ROUND(I135*H135,2)</f>
        <v>0</v>
      </c>
      <c r="K135" s="134" t="s">
        <v>1</v>
      </c>
      <c r="L135" s="31"/>
      <c r="M135" s="139" t="s">
        <v>1</v>
      </c>
      <c r="N135" s="140" t="s">
        <v>39</v>
      </c>
      <c r="P135" s="141">
        <f>O135*H135</f>
        <v>0</v>
      </c>
      <c r="Q135" s="141">
        <v>2.4000000000000001E-4</v>
      </c>
      <c r="R135" s="141">
        <f>Q135*H135</f>
        <v>9.6000000000000002E-4</v>
      </c>
      <c r="S135" s="141">
        <v>0</v>
      </c>
      <c r="T135" s="142">
        <f>S135*H135</f>
        <v>0</v>
      </c>
      <c r="AR135" s="143" t="s">
        <v>245</v>
      </c>
      <c r="AT135" s="143" t="s">
        <v>157</v>
      </c>
      <c r="AU135" s="143" t="s">
        <v>84</v>
      </c>
      <c r="AY135" s="16" t="s">
        <v>154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82</v>
      </c>
      <c r="BK135" s="144">
        <f>ROUND(I135*H135,2)</f>
        <v>0</v>
      </c>
      <c r="BL135" s="16" t="s">
        <v>245</v>
      </c>
      <c r="BM135" s="143" t="s">
        <v>811</v>
      </c>
    </row>
    <row r="136" spans="2:65" s="1" customFormat="1" ht="19.5">
      <c r="B136" s="31"/>
      <c r="D136" s="145" t="s">
        <v>164</v>
      </c>
      <c r="F136" s="146" t="s">
        <v>810</v>
      </c>
      <c r="I136" s="147"/>
      <c r="L136" s="31"/>
      <c r="M136" s="148"/>
      <c r="T136" s="55"/>
      <c r="AT136" s="16" t="s">
        <v>164</v>
      </c>
      <c r="AU136" s="16" t="s">
        <v>84</v>
      </c>
    </row>
    <row r="137" spans="2:65" s="13" customFormat="1">
      <c r="B137" s="155"/>
      <c r="D137" s="145" t="s">
        <v>166</v>
      </c>
      <c r="E137" s="156" t="s">
        <v>1</v>
      </c>
      <c r="F137" s="157" t="s">
        <v>805</v>
      </c>
      <c r="H137" s="158">
        <v>4</v>
      </c>
      <c r="I137" s="159"/>
      <c r="L137" s="155"/>
      <c r="M137" s="160"/>
      <c r="T137" s="161"/>
      <c r="AT137" s="156" t="s">
        <v>166</v>
      </c>
      <c r="AU137" s="156" t="s">
        <v>84</v>
      </c>
      <c r="AV137" s="13" t="s">
        <v>84</v>
      </c>
      <c r="AW137" s="13" t="s">
        <v>31</v>
      </c>
      <c r="AX137" s="13" t="s">
        <v>74</v>
      </c>
      <c r="AY137" s="156" t="s">
        <v>154</v>
      </c>
    </row>
    <row r="138" spans="2:65" s="14" customFormat="1">
      <c r="B138" s="162"/>
      <c r="D138" s="145" t="s">
        <v>166</v>
      </c>
      <c r="E138" s="163" t="s">
        <v>1</v>
      </c>
      <c r="F138" s="164" t="s">
        <v>224</v>
      </c>
      <c r="H138" s="165">
        <v>4</v>
      </c>
      <c r="I138" s="166"/>
      <c r="L138" s="162"/>
      <c r="M138" s="167"/>
      <c r="T138" s="168"/>
      <c r="AT138" s="163" t="s">
        <v>166</v>
      </c>
      <c r="AU138" s="163" t="s">
        <v>84</v>
      </c>
      <c r="AV138" s="14" t="s">
        <v>162</v>
      </c>
      <c r="AW138" s="14" t="s">
        <v>31</v>
      </c>
      <c r="AX138" s="14" t="s">
        <v>82</v>
      </c>
      <c r="AY138" s="163" t="s">
        <v>154</v>
      </c>
    </row>
    <row r="139" spans="2:65" s="1" customFormat="1" ht="24.2" customHeight="1">
      <c r="B139" s="31"/>
      <c r="C139" s="132" t="s">
        <v>183</v>
      </c>
      <c r="D139" s="132" t="s">
        <v>157</v>
      </c>
      <c r="E139" s="133" t="s">
        <v>812</v>
      </c>
      <c r="F139" s="134" t="s">
        <v>813</v>
      </c>
      <c r="G139" s="135" t="s">
        <v>286</v>
      </c>
      <c r="H139" s="136">
        <v>4.0000000000000001E-3</v>
      </c>
      <c r="I139" s="137"/>
      <c r="J139" s="138">
        <f>ROUND(I139*H139,2)</f>
        <v>0</v>
      </c>
      <c r="K139" s="134" t="s">
        <v>161</v>
      </c>
      <c r="L139" s="31"/>
      <c r="M139" s="139" t="s">
        <v>1</v>
      </c>
      <c r="N139" s="140" t="s">
        <v>39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245</v>
      </c>
      <c r="AT139" s="143" t="s">
        <v>157</v>
      </c>
      <c r="AU139" s="143" t="s">
        <v>84</v>
      </c>
      <c r="AY139" s="16" t="s">
        <v>154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82</v>
      </c>
      <c r="BK139" s="144">
        <f>ROUND(I139*H139,2)</f>
        <v>0</v>
      </c>
      <c r="BL139" s="16" t="s">
        <v>245</v>
      </c>
      <c r="BM139" s="143" t="s">
        <v>814</v>
      </c>
    </row>
    <row r="140" spans="2:65" s="1" customFormat="1" ht="29.25">
      <c r="B140" s="31"/>
      <c r="D140" s="145" t="s">
        <v>164</v>
      </c>
      <c r="F140" s="146" t="s">
        <v>815</v>
      </c>
      <c r="I140" s="147"/>
      <c r="L140" s="31"/>
      <c r="M140" s="148"/>
      <c r="T140" s="55"/>
      <c r="AT140" s="16" t="s">
        <v>164</v>
      </c>
      <c r="AU140" s="16" t="s">
        <v>84</v>
      </c>
    </row>
    <row r="141" spans="2:65" s="13" customFormat="1">
      <c r="B141" s="155"/>
      <c r="D141" s="145" t="s">
        <v>166</v>
      </c>
      <c r="E141" s="156" t="s">
        <v>1</v>
      </c>
      <c r="F141" s="157" t="s">
        <v>816</v>
      </c>
      <c r="H141" s="158">
        <v>4.0000000000000001E-3</v>
      </c>
      <c r="I141" s="159"/>
      <c r="L141" s="155"/>
      <c r="M141" s="160"/>
      <c r="T141" s="161"/>
      <c r="AT141" s="156" t="s">
        <v>166</v>
      </c>
      <c r="AU141" s="156" t="s">
        <v>84</v>
      </c>
      <c r="AV141" s="13" t="s">
        <v>84</v>
      </c>
      <c r="AW141" s="13" t="s">
        <v>31</v>
      </c>
      <c r="AX141" s="13" t="s">
        <v>82</v>
      </c>
      <c r="AY141" s="156" t="s">
        <v>154</v>
      </c>
    </row>
    <row r="142" spans="2:65" s="11" customFormat="1" ht="22.9" customHeight="1">
      <c r="B142" s="120"/>
      <c r="D142" s="121" t="s">
        <v>73</v>
      </c>
      <c r="E142" s="130" t="s">
        <v>817</v>
      </c>
      <c r="F142" s="130" t="s">
        <v>818</v>
      </c>
      <c r="I142" s="123"/>
      <c r="J142" s="131">
        <f>BK142</f>
        <v>0</v>
      </c>
      <c r="L142" s="120"/>
      <c r="M142" s="125"/>
      <c r="P142" s="126">
        <f>SUM(P143:P165)</f>
        <v>0</v>
      </c>
      <c r="R142" s="126">
        <f>SUM(R143:R165)</f>
        <v>0.5001738</v>
      </c>
      <c r="T142" s="127">
        <f>SUM(T143:T165)</f>
        <v>0.50979600000000003</v>
      </c>
      <c r="AR142" s="121" t="s">
        <v>84</v>
      </c>
      <c r="AT142" s="128" t="s">
        <v>73</v>
      </c>
      <c r="AU142" s="128" t="s">
        <v>82</v>
      </c>
      <c r="AY142" s="121" t="s">
        <v>154</v>
      </c>
      <c r="BK142" s="129">
        <f>SUM(BK143:BK165)</f>
        <v>0</v>
      </c>
    </row>
    <row r="143" spans="2:65" s="1" customFormat="1" ht="16.5" customHeight="1">
      <c r="B143" s="31"/>
      <c r="C143" s="132" t="s">
        <v>155</v>
      </c>
      <c r="D143" s="132" t="s">
        <v>157</v>
      </c>
      <c r="E143" s="133" t="s">
        <v>819</v>
      </c>
      <c r="F143" s="134" t="s">
        <v>820</v>
      </c>
      <c r="G143" s="135" t="s">
        <v>160</v>
      </c>
      <c r="H143" s="136">
        <v>21.42</v>
      </c>
      <c r="I143" s="137"/>
      <c r="J143" s="138">
        <f>ROUND(I143*H143,2)</f>
        <v>0</v>
      </c>
      <c r="K143" s="134" t="s">
        <v>161</v>
      </c>
      <c r="L143" s="31"/>
      <c r="M143" s="139" t="s">
        <v>1</v>
      </c>
      <c r="N143" s="140" t="s">
        <v>39</v>
      </c>
      <c r="P143" s="141">
        <f>O143*H143</f>
        <v>0</v>
      </c>
      <c r="Q143" s="141">
        <v>0</v>
      </c>
      <c r="R143" s="141">
        <f>Q143*H143</f>
        <v>0</v>
      </c>
      <c r="S143" s="141">
        <v>2.3800000000000002E-2</v>
      </c>
      <c r="T143" s="142">
        <f>S143*H143</f>
        <v>0.50979600000000003</v>
      </c>
      <c r="AR143" s="143" t="s">
        <v>245</v>
      </c>
      <c r="AT143" s="143" t="s">
        <v>157</v>
      </c>
      <c r="AU143" s="143" t="s">
        <v>84</v>
      </c>
      <c r="AY143" s="16" t="s">
        <v>154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82</v>
      </c>
      <c r="BK143" s="144">
        <f>ROUND(I143*H143,2)</f>
        <v>0</v>
      </c>
      <c r="BL143" s="16" t="s">
        <v>245</v>
      </c>
      <c r="BM143" s="143" t="s">
        <v>821</v>
      </c>
    </row>
    <row r="144" spans="2:65" s="1" customFormat="1">
      <c r="B144" s="31"/>
      <c r="D144" s="145" t="s">
        <v>164</v>
      </c>
      <c r="F144" s="146" t="s">
        <v>822</v>
      </c>
      <c r="I144" s="147"/>
      <c r="L144" s="31"/>
      <c r="M144" s="148"/>
      <c r="T144" s="55"/>
      <c r="AT144" s="16" t="s">
        <v>164</v>
      </c>
      <c r="AU144" s="16" t="s">
        <v>84</v>
      </c>
    </row>
    <row r="145" spans="2:65" s="13" customFormat="1">
      <c r="B145" s="155"/>
      <c r="D145" s="145" t="s">
        <v>166</v>
      </c>
      <c r="E145" s="156" t="s">
        <v>1</v>
      </c>
      <c r="F145" s="157" t="s">
        <v>823</v>
      </c>
      <c r="H145" s="158">
        <v>21.42</v>
      </c>
      <c r="I145" s="159"/>
      <c r="L145" s="155"/>
      <c r="M145" s="160"/>
      <c r="T145" s="161"/>
      <c r="AT145" s="156" t="s">
        <v>166</v>
      </c>
      <c r="AU145" s="156" t="s">
        <v>84</v>
      </c>
      <c r="AV145" s="13" t="s">
        <v>84</v>
      </c>
      <c r="AW145" s="13" t="s">
        <v>31</v>
      </c>
      <c r="AX145" s="13" t="s">
        <v>74</v>
      </c>
      <c r="AY145" s="156" t="s">
        <v>154</v>
      </c>
    </row>
    <row r="146" spans="2:65" s="14" customFormat="1">
      <c r="B146" s="162"/>
      <c r="D146" s="145" t="s">
        <v>166</v>
      </c>
      <c r="E146" s="163" t="s">
        <v>1</v>
      </c>
      <c r="F146" s="164" t="s">
        <v>224</v>
      </c>
      <c r="H146" s="165">
        <v>21.42</v>
      </c>
      <c r="I146" s="166"/>
      <c r="L146" s="162"/>
      <c r="M146" s="167"/>
      <c r="T146" s="168"/>
      <c r="AT146" s="163" t="s">
        <v>166</v>
      </c>
      <c r="AU146" s="163" t="s">
        <v>84</v>
      </c>
      <c r="AV146" s="14" t="s">
        <v>162</v>
      </c>
      <c r="AW146" s="14" t="s">
        <v>31</v>
      </c>
      <c r="AX146" s="14" t="s">
        <v>82</v>
      </c>
      <c r="AY146" s="163" t="s">
        <v>154</v>
      </c>
    </row>
    <row r="147" spans="2:65" s="1" customFormat="1" ht="16.5" customHeight="1">
      <c r="B147" s="31"/>
      <c r="C147" s="132" t="s">
        <v>193</v>
      </c>
      <c r="D147" s="132" t="s">
        <v>157</v>
      </c>
      <c r="E147" s="133" t="s">
        <v>824</v>
      </c>
      <c r="F147" s="134" t="s">
        <v>825</v>
      </c>
      <c r="G147" s="135" t="s">
        <v>160</v>
      </c>
      <c r="H147" s="136">
        <v>21.42</v>
      </c>
      <c r="I147" s="137"/>
      <c r="J147" s="138">
        <f>ROUND(I147*H147,2)</f>
        <v>0</v>
      </c>
      <c r="K147" s="134" t="s">
        <v>161</v>
      </c>
      <c r="L147" s="31"/>
      <c r="M147" s="139" t="s">
        <v>1</v>
      </c>
      <c r="N147" s="140" t="s">
        <v>39</v>
      </c>
      <c r="P147" s="141">
        <f>O147*H147</f>
        <v>0</v>
      </c>
      <c r="Q147" s="141">
        <v>1.39E-3</v>
      </c>
      <c r="R147" s="141">
        <f>Q147*H147</f>
        <v>2.9773800000000003E-2</v>
      </c>
      <c r="S147" s="141">
        <v>0</v>
      </c>
      <c r="T147" s="142">
        <f>S147*H147</f>
        <v>0</v>
      </c>
      <c r="AR147" s="143" t="s">
        <v>245</v>
      </c>
      <c r="AT147" s="143" t="s">
        <v>157</v>
      </c>
      <c r="AU147" s="143" t="s">
        <v>84</v>
      </c>
      <c r="AY147" s="16" t="s">
        <v>154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82</v>
      </c>
      <c r="BK147" s="144">
        <f>ROUND(I147*H147,2)</f>
        <v>0</v>
      </c>
      <c r="BL147" s="16" t="s">
        <v>245</v>
      </c>
      <c r="BM147" s="143" t="s">
        <v>826</v>
      </c>
    </row>
    <row r="148" spans="2:65" s="1" customFormat="1">
      <c r="B148" s="31"/>
      <c r="D148" s="145" t="s">
        <v>164</v>
      </c>
      <c r="F148" s="146" t="s">
        <v>827</v>
      </c>
      <c r="I148" s="147"/>
      <c r="L148" s="31"/>
      <c r="M148" s="148"/>
      <c r="T148" s="55"/>
      <c r="AT148" s="16" t="s">
        <v>164</v>
      </c>
      <c r="AU148" s="16" t="s">
        <v>84</v>
      </c>
    </row>
    <row r="149" spans="2:65" s="13" customFormat="1">
      <c r="B149" s="155"/>
      <c r="D149" s="145" t="s">
        <v>166</v>
      </c>
      <c r="E149" s="156" t="s">
        <v>1</v>
      </c>
      <c r="F149" s="157" t="s">
        <v>823</v>
      </c>
      <c r="H149" s="158">
        <v>21.42</v>
      </c>
      <c r="I149" s="159"/>
      <c r="L149" s="155"/>
      <c r="M149" s="160"/>
      <c r="T149" s="161"/>
      <c r="AT149" s="156" t="s">
        <v>166</v>
      </c>
      <c r="AU149" s="156" t="s">
        <v>84</v>
      </c>
      <c r="AV149" s="13" t="s">
        <v>84</v>
      </c>
      <c r="AW149" s="13" t="s">
        <v>31</v>
      </c>
      <c r="AX149" s="13" t="s">
        <v>74</v>
      </c>
      <c r="AY149" s="156" t="s">
        <v>154</v>
      </c>
    </row>
    <row r="150" spans="2:65" s="14" customFormat="1">
      <c r="B150" s="162"/>
      <c r="D150" s="145" t="s">
        <v>166</v>
      </c>
      <c r="E150" s="163" t="s">
        <v>1</v>
      </c>
      <c r="F150" s="164" t="s">
        <v>224</v>
      </c>
      <c r="H150" s="165">
        <v>21.42</v>
      </c>
      <c r="I150" s="166"/>
      <c r="L150" s="162"/>
      <c r="M150" s="167"/>
      <c r="T150" s="168"/>
      <c r="AT150" s="163" t="s">
        <v>166</v>
      </c>
      <c r="AU150" s="163" t="s">
        <v>84</v>
      </c>
      <c r="AV150" s="14" t="s">
        <v>162</v>
      </c>
      <c r="AW150" s="14" t="s">
        <v>31</v>
      </c>
      <c r="AX150" s="14" t="s">
        <v>82</v>
      </c>
      <c r="AY150" s="163" t="s">
        <v>154</v>
      </c>
    </row>
    <row r="151" spans="2:65" s="1" customFormat="1" ht="24.2" customHeight="1">
      <c r="B151" s="31"/>
      <c r="C151" s="169" t="s">
        <v>198</v>
      </c>
      <c r="D151" s="169" t="s">
        <v>378</v>
      </c>
      <c r="E151" s="170" t="s">
        <v>828</v>
      </c>
      <c r="F151" s="171" t="s">
        <v>829</v>
      </c>
      <c r="G151" s="172" t="s">
        <v>253</v>
      </c>
      <c r="H151" s="173">
        <v>84</v>
      </c>
      <c r="I151" s="174"/>
      <c r="J151" s="175">
        <f>ROUND(I151*H151,2)</f>
        <v>0</v>
      </c>
      <c r="K151" s="171" t="s">
        <v>161</v>
      </c>
      <c r="L151" s="176"/>
      <c r="M151" s="177" t="s">
        <v>1</v>
      </c>
      <c r="N151" s="178" t="s">
        <v>39</v>
      </c>
      <c r="P151" s="141">
        <f>O151*H151</f>
        <v>0</v>
      </c>
      <c r="Q151" s="141">
        <v>5.5999999999999999E-3</v>
      </c>
      <c r="R151" s="141">
        <f>Q151*H151</f>
        <v>0.47039999999999998</v>
      </c>
      <c r="S151" s="141">
        <v>0</v>
      </c>
      <c r="T151" s="142">
        <f>S151*H151</f>
        <v>0</v>
      </c>
      <c r="AR151" s="143" t="s">
        <v>346</v>
      </c>
      <c r="AT151" s="143" t="s">
        <v>378</v>
      </c>
      <c r="AU151" s="143" t="s">
        <v>84</v>
      </c>
      <c r="AY151" s="16" t="s">
        <v>154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82</v>
      </c>
      <c r="BK151" s="144">
        <f>ROUND(I151*H151,2)</f>
        <v>0</v>
      </c>
      <c r="BL151" s="16" t="s">
        <v>245</v>
      </c>
      <c r="BM151" s="143" t="s">
        <v>830</v>
      </c>
    </row>
    <row r="152" spans="2:65" s="1" customFormat="1" ht="19.5">
      <c r="B152" s="31"/>
      <c r="D152" s="145" t="s">
        <v>164</v>
      </c>
      <c r="F152" s="146" t="s">
        <v>829</v>
      </c>
      <c r="I152" s="147"/>
      <c r="L152" s="31"/>
      <c r="M152" s="148"/>
      <c r="T152" s="55"/>
      <c r="AT152" s="16" t="s">
        <v>164</v>
      </c>
      <c r="AU152" s="16" t="s">
        <v>84</v>
      </c>
    </row>
    <row r="153" spans="2:65" s="13" customFormat="1">
      <c r="B153" s="155"/>
      <c r="D153" s="145" t="s">
        <v>166</v>
      </c>
      <c r="E153" s="156" t="s">
        <v>1</v>
      </c>
      <c r="F153" s="157" t="s">
        <v>831</v>
      </c>
      <c r="H153" s="158">
        <v>84</v>
      </c>
      <c r="I153" s="159"/>
      <c r="L153" s="155"/>
      <c r="M153" s="160"/>
      <c r="T153" s="161"/>
      <c r="AT153" s="156" t="s">
        <v>166</v>
      </c>
      <c r="AU153" s="156" t="s">
        <v>84</v>
      </c>
      <c r="AV153" s="13" t="s">
        <v>84</v>
      </c>
      <c r="AW153" s="13" t="s">
        <v>31</v>
      </c>
      <c r="AX153" s="13" t="s">
        <v>74</v>
      </c>
      <c r="AY153" s="156" t="s">
        <v>154</v>
      </c>
    </row>
    <row r="154" spans="2:65" s="14" customFormat="1">
      <c r="B154" s="162"/>
      <c r="D154" s="145" t="s">
        <v>166</v>
      </c>
      <c r="E154" s="163" t="s">
        <v>1</v>
      </c>
      <c r="F154" s="164" t="s">
        <v>224</v>
      </c>
      <c r="H154" s="165">
        <v>84</v>
      </c>
      <c r="I154" s="166"/>
      <c r="L154" s="162"/>
      <c r="M154" s="167"/>
      <c r="T154" s="168"/>
      <c r="AT154" s="163" t="s">
        <v>166</v>
      </c>
      <c r="AU154" s="163" t="s">
        <v>84</v>
      </c>
      <c r="AV154" s="14" t="s">
        <v>162</v>
      </c>
      <c r="AW154" s="14" t="s">
        <v>31</v>
      </c>
      <c r="AX154" s="14" t="s">
        <v>82</v>
      </c>
      <c r="AY154" s="163" t="s">
        <v>154</v>
      </c>
    </row>
    <row r="155" spans="2:65" s="1" customFormat="1" ht="24.2" customHeight="1">
      <c r="B155" s="31"/>
      <c r="C155" s="132" t="s">
        <v>204</v>
      </c>
      <c r="D155" s="132" t="s">
        <v>157</v>
      </c>
      <c r="E155" s="133" t="s">
        <v>832</v>
      </c>
      <c r="F155" s="134" t="s">
        <v>833</v>
      </c>
      <c r="G155" s="135" t="s">
        <v>160</v>
      </c>
      <c r="H155" s="136">
        <v>21.42</v>
      </c>
      <c r="I155" s="137"/>
      <c r="J155" s="138">
        <f>ROUND(I155*H155,2)</f>
        <v>0</v>
      </c>
      <c r="K155" s="134" t="s">
        <v>161</v>
      </c>
      <c r="L155" s="31"/>
      <c r="M155" s="139" t="s">
        <v>1</v>
      </c>
      <c r="N155" s="140" t="s">
        <v>39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245</v>
      </c>
      <c r="AT155" s="143" t="s">
        <v>157</v>
      </c>
      <c r="AU155" s="143" t="s">
        <v>84</v>
      </c>
      <c r="AY155" s="16" t="s">
        <v>154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82</v>
      </c>
      <c r="BK155" s="144">
        <f>ROUND(I155*H155,2)</f>
        <v>0</v>
      </c>
      <c r="BL155" s="16" t="s">
        <v>245</v>
      </c>
      <c r="BM155" s="143" t="s">
        <v>834</v>
      </c>
    </row>
    <row r="156" spans="2:65" s="1" customFormat="1">
      <c r="B156" s="31"/>
      <c r="D156" s="145" t="s">
        <v>164</v>
      </c>
      <c r="F156" s="146" t="s">
        <v>835</v>
      </c>
      <c r="I156" s="147"/>
      <c r="L156" s="31"/>
      <c r="M156" s="148"/>
      <c r="T156" s="55"/>
      <c r="AT156" s="16" t="s">
        <v>164</v>
      </c>
      <c r="AU156" s="16" t="s">
        <v>84</v>
      </c>
    </row>
    <row r="157" spans="2:65" s="13" customFormat="1">
      <c r="B157" s="155"/>
      <c r="D157" s="145" t="s">
        <v>166</v>
      </c>
      <c r="E157" s="156" t="s">
        <v>1</v>
      </c>
      <c r="F157" s="157" t="s">
        <v>823</v>
      </c>
      <c r="H157" s="158">
        <v>21.42</v>
      </c>
      <c r="I157" s="159"/>
      <c r="L157" s="155"/>
      <c r="M157" s="160"/>
      <c r="T157" s="161"/>
      <c r="AT157" s="156" t="s">
        <v>166</v>
      </c>
      <c r="AU157" s="156" t="s">
        <v>84</v>
      </c>
      <c r="AV157" s="13" t="s">
        <v>84</v>
      </c>
      <c r="AW157" s="13" t="s">
        <v>31</v>
      </c>
      <c r="AX157" s="13" t="s">
        <v>74</v>
      </c>
      <c r="AY157" s="156" t="s">
        <v>154</v>
      </c>
    </row>
    <row r="158" spans="2:65" s="14" customFormat="1">
      <c r="B158" s="162"/>
      <c r="D158" s="145" t="s">
        <v>166</v>
      </c>
      <c r="E158" s="163" t="s">
        <v>1</v>
      </c>
      <c r="F158" s="164" t="s">
        <v>224</v>
      </c>
      <c r="H158" s="165">
        <v>21.42</v>
      </c>
      <c r="I158" s="166"/>
      <c r="L158" s="162"/>
      <c r="M158" s="167"/>
      <c r="T158" s="168"/>
      <c r="AT158" s="163" t="s">
        <v>166</v>
      </c>
      <c r="AU158" s="163" t="s">
        <v>84</v>
      </c>
      <c r="AV158" s="14" t="s">
        <v>162</v>
      </c>
      <c r="AW158" s="14" t="s">
        <v>31</v>
      </c>
      <c r="AX158" s="14" t="s">
        <v>82</v>
      </c>
      <c r="AY158" s="163" t="s">
        <v>154</v>
      </c>
    </row>
    <row r="159" spans="2:65" s="1" customFormat="1" ht="16.5" customHeight="1">
      <c r="B159" s="31"/>
      <c r="C159" s="132" t="s">
        <v>210</v>
      </c>
      <c r="D159" s="132" t="s">
        <v>157</v>
      </c>
      <c r="E159" s="133" t="s">
        <v>836</v>
      </c>
      <c r="F159" s="134" t="s">
        <v>837</v>
      </c>
      <c r="G159" s="135" t="s">
        <v>160</v>
      </c>
      <c r="H159" s="136">
        <v>21.42</v>
      </c>
      <c r="I159" s="137"/>
      <c r="J159" s="138">
        <f>ROUND(I159*H159,2)</f>
        <v>0</v>
      </c>
      <c r="K159" s="134" t="s">
        <v>161</v>
      </c>
      <c r="L159" s="31"/>
      <c r="M159" s="139" t="s">
        <v>1</v>
      </c>
      <c r="N159" s="140" t="s">
        <v>39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245</v>
      </c>
      <c r="AT159" s="143" t="s">
        <v>157</v>
      </c>
      <c r="AU159" s="143" t="s">
        <v>84</v>
      </c>
      <c r="AY159" s="16" t="s">
        <v>154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82</v>
      </c>
      <c r="BK159" s="144">
        <f>ROUND(I159*H159,2)</f>
        <v>0</v>
      </c>
      <c r="BL159" s="16" t="s">
        <v>245</v>
      </c>
      <c r="BM159" s="143" t="s">
        <v>838</v>
      </c>
    </row>
    <row r="160" spans="2:65" s="1" customFormat="1" ht="19.5">
      <c r="B160" s="31"/>
      <c r="D160" s="145" t="s">
        <v>164</v>
      </c>
      <c r="F160" s="146" t="s">
        <v>839</v>
      </c>
      <c r="I160" s="147"/>
      <c r="L160" s="31"/>
      <c r="M160" s="148"/>
      <c r="T160" s="55"/>
      <c r="AT160" s="16" t="s">
        <v>164</v>
      </c>
      <c r="AU160" s="16" t="s">
        <v>84</v>
      </c>
    </row>
    <row r="161" spans="2:65" s="13" customFormat="1">
      <c r="B161" s="155"/>
      <c r="D161" s="145" t="s">
        <v>166</v>
      </c>
      <c r="E161" s="156" t="s">
        <v>1</v>
      </c>
      <c r="F161" s="157" t="s">
        <v>823</v>
      </c>
      <c r="H161" s="158">
        <v>21.42</v>
      </c>
      <c r="I161" s="159"/>
      <c r="L161" s="155"/>
      <c r="M161" s="160"/>
      <c r="T161" s="161"/>
      <c r="AT161" s="156" t="s">
        <v>166</v>
      </c>
      <c r="AU161" s="156" t="s">
        <v>84</v>
      </c>
      <c r="AV161" s="13" t="s">
        <v>84</v>
      </c>
      <c r="AW161" s="13" t="s">
        <v>31</v>
      </c>
      <c r="AX161" s="13" t="s">
        <v>74</v>
      </c>
      <c r="AY161" s="156" t="s">
        <v>154</v>
      </c>
    </row>
    <row r="162" spans="2:65" s="14" customFormat="1">
      <c r="B162" s="162"/>
      <c r="D162" s="145" t="s">
        <v>166</v>
      </c>
      <c r="E162" s="163" t="s">
        <v>1</v>
      </c>
      <c r="F162" s="164" t="s">
        <v>224</v>
      </c>
      <c r="H162" s="165">
        <v>21.42</v>
      </c>
      <c r="I162" s="166"/>
      <c r="L162" s="162"/>
      <c r="M162" s="167"/>
      <c r="T162" s="168"/>
      <c r="AT162" s="163" t="s">
        <v>166</v>
      </c>
      <c r="AU162" s="163" t="s">
        <v>84</v>
      </c>
      <c r="AV162" s="14" t="s">
        <v>162</v>
      </c>
      <c r="AW162" s="14" t="s">
        <v>31</v>
      </c>
      <c r="AX162" s="14" t="s">
        <v>82</v>
      </c>
      <c r="AY162" s="163" t="s">
        <v>154</v>
      </c>
    </row>
    <row r="163" spans="2:65" s="1" customFormat="1" ht="24.2" customHeight="1">
      <c r="B163" s="31"/>
      <c r="C163" s="132" t="s">
        <v>217</v>
      </c>
      <c r="D163" s="132" t="s">
        <v>157</v>
      </c>
      <c r="E163" s="133" t="s">
        <v>840</v>
      </c>
      <c r="F163" s="134" t="s">
        <v>841</v>
      </c>
      <c r="G163" s="135" t="s">
        <v>286</v>
      </c>
      <c r="H163" s="136">
        <v>0.5</v>
      </c>
      <c r="I163" s="137"/>
      <c r="J163" s="138">
        <f>ROUND(I163*H163,2)</f>
        <v>0</v>
      </c>
      <c r="K163" s="134" t="s">
        <v>161</v>
      </c>
      <c r="L163" s="31"/>
      <c r="M163" s="139" t="s">
        <v>1</v>
      </c>
      <c r="N163" s="140" t="s">
        <v>39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245</v>
      </c>
      <c r="AT163" s="143" t="s">
        <v>157</v>
      </c>
      <c r="AU163" s="143" t="s">
        <v>84</v>
      </c>
      <c r="AY163" s="16" t="s">
        <v>154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6" t="s">
        <v>82</v>
      </c>
      <c r="BK163" s="144">
        <f>ROUND(I163*H163,2)</f>
        <v>0</v>
      </c>
      <c r="BL163" s="16" t="s">
        <v>245</v>
      </c>
      <c r="BM163" s="143" t="s">
        <v>842</v>
      </c>
    </row>
    <row r="164" spans="2:65" s="1" customFormat="1" ht="29.25">
      <c r="B164" s="31"/>
      <c r="D164" s="145" t="s">
        <v>164</v>
      </c>
      <c r="F164" s="146" t="s">
        <v>843</v>
      </c>
      <c r="I164" s="147"/>
      <c r="L164" s="31"/>
      <c r="M164" s="148"/>
      <c r="T164" s="55"/>
      <c r="AT164" s="16" t="s">
        <v>164</v>
      </c>
      <c r="AU164" s="16" t="s">
        <v>84</v>
      </c>
    </row>
    <row r="165" spans="2:65" s="13" customFormat="1">
      <c r="B165" s="155"/>
      <c r="D165" s="145" t="s">
        <v>166</v>
      </c>
      <c r="E165" s="156" t="s">
        <v>1</v>
      </c>
      <c r="F165" s="157" t="s">
        <v>844</v>
      </c>
      <c r="H165" s="158">
        <v>0.5</v>
      </c>
      <c r="I165" s="159"/>
      <c r="L165" s="155"/>
      <c r="M165" s="160"/>
      <c r="T165" s="161"/>
      <c r="AT165" s="156" t="s">
        <v>166</v>
      </c>
      <c r="AU165" s="156" t="s">
        <v>84</v>
      </c>
      <c r="AV165" s="13" t="s">
        <v>84</v>
      </c>
      <c r="AW165" s="13" t="s">
        <v>31</v>
      </c>
      <c r="AX165" s="13" t="s">
        <v>82</v>
      </c>
      <c r="AY165" s="156" t="s">
        <v>154</v>
      </c>
    </row>
    <row r="166" spans="2:65" s="11" customFormat="1" ht="25.9" customHeight="1">
      <c r="B166" s="120"/>
      <c r="D166" s="121" t="s">
        <v>73</v>
      </c>
      <c r="E166" s="122" t="s">
        <v>627</v>
      </c>
      <c r="F166" s="122" t="s">
        <v>628</v>
      </c>
      <c r="I166" s="123"/>
      <c r="J166" s="124">
        <f>BK166</f>
        <v>0</v>
      </c>
      <c r="L166" s="120"/>
      <c r="M166" s="125"/>
      <c r="P166" s="126">
        <f>SUM(P167:P178)</f>
        <v>0</v>
      </c>
      <c r="R166" s="126">
        <f>SUM(R167:R178)</f>
        <v>0</v>
      </c>
      <c r="T166" s="127">
        <f>SUM(T167:T178)</f>
        <v>0</v>
      </c>
      <c r="AR166" s="121" t="s">
        <v>162</v>
      </c>
      <c r="AT166" s="128" t="s">
        <v>73</v>
      </c>
      <c r="AU166" s="128" t="s">
        <v>74</v>
      </c>
      <c r="AY166" s="121" t="s">
        <v>154</v>
      </c>
      <c r="BK166" s="129">
        <f>SUM(BK167:BK178)</f>
        <v>0</v>
      </c>
    </row>
    <row r="167" spans="2:65" s="1" customFormat="1" ht="21.75" customHeight="1">
      <c r="B167" s="31"/>
      <c r="C167" s="132" t="s">
        <v>225</v>
      </c>
      <c r="D167" s="132" t="s">
        <v>157</v>
      </c>
      <c r="E167" s="133" t="s">
        <v>629</v>
      </c>
      <c r="F167" s="134" t="s">
        <v>630</v>
      </c>
      <c r="G167" s="135" t="s">
        <v>631</v>
      </c>
      <c r="H167" s="136">
        <v>6</v>
      </c>
      <c r="I167" s="137"/>
      <c r="J167" s="138">
        <f>ROUND(I167*H167,2)</f>
        <v>0</v>
      </c>
      <c r="K167" s="134" t="s">
        <v>161</v>
      </c>
      <c r="L167" s="31"/>
      <c r="M167" s="139" t="s">
        <v>1</v>
      </c>
      <c r="N167" s="140" t="s">
        <v>39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845</v>
      </c>
      <c r="AT167" s="143" t="s">
        <v>157</v>
      </c>
      <c r="AU167" s="143" t="s">
        <v>82</v>
      </c>
      <c r="AY167" s="16" t="s">
        <v>154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82</v>
      </c>
      <c r="BK167" s="144">
        <f>ROUND(I167*H167,2)</f>
        <v>0</v>
      </c>
      <c r="BL167" s="16" t="s">
        <v>845</v>
      </c>
      <c r="BM167" s="143" t="s">
        <v>846</v>
      </c>
    </row>
    <row r="168" spans="2:65" s="1" customFormat="1" ht="19.5">
      <c r="B168" s="31"/>
      <c r="D168" s="145" t="s">
        <v>164</v>
      </c>
      <c r="F168" s="146" t="s">
        <v>634</v>
      </c>
      <c r="I168" s="147"/>
      <c r="L168" s="31"/>
      <c r="M168" s="148"/>
      <c r="T168" s="55"/>
      <c r="AT168" s="16" t="s">
        <v>164</v>
      </c>
      <c r="AU168" s="16" t="s">
        <v>82</v>
      </c>
    </row>
    <row r="169" spans="2:65" s="13" customFormat="1" ht="33.75">
      <c r="B169" s="155"/>
      <c r="D169" s="145" t="s">
        <v>166</v>
      </c>
      <c r="E169" s="156" t="s">
        <v>1</v>
      </c>
      <c r="F169" s="157" t="s">
        <v>847</v>
      </c>
      <c r="H169" s="158">
        <v>6</v>
      </c>
      <c r="I169" s="159"/>
      <c r="L169" s="155"/>
      <c r="M169" s="160"/>
      <c r="T169" s="161"/>
      <c r="AT169" s="156" t="s">
        <v>166</v>
      </c>
      <c r="AU169" s="156" t="s">
        <v>82</v>
      </c>
      <c r="AV169" s="13" t="s">
        <v>84</v>
      </c>
      <c r="AW169" s="13" t="s">
        <v>31</v>
      </c>
      <c r="AX169" s="13" t="s">
        <v>74</v>
      </c>
      <c r="AY169" s="156" t="s">
        <v>154</v>
      </c>
    </row>
    <row r="170" spans="2:65" s="14" customFormat="1">
      <c r="B170" s="162"/>
      <c r="D170" s="145" t="s">
        <v>166</v>
      </c>
      <c r="E170" s="163" t="s">
        <v>1</v>
      </c>
      <c r="F170" s="164" t="s">
        <v>224</v>
      </c>
      <c r="H170" s="165">
        <v>6</v>
      </c>
      <c r="I170" s="166"/>
      <c r="L170" s="162"/>
      <c r="M170" s="167"/>
      <c r="T170" s="168"/>
      <c r="AT170" s="163" t="s">
        <v>166</v>
      </c>
      <c r="AU170" s="163" t="s">
        <v>82</v>
      </c>
      <c r="AV170" s="14" t="s">
        <v>162</v>
      </c>
      <c r="AW170" s="14" t="s">
        <v>31</v>
      </c>
      <c r="AX170" s="14" t="s">
        <v>82</v>
      </c>
      <c r="AY170" s="163" t="s">
        <v>154</v>
      </c>
    </row>
    <row r="171" spans="2:65" s="1" customFormat="1" ht="16.5" customHeight="1">
      <c r="B171" s="31"/>
      <c r="C171" s="132" t="s">
        <v>231</v>
      </c>
      <c r="D171" s="132" t="s">
        <v>157</v>
      </c>
      <c r="E171" s="133" t="s">
        <v>636</v>
      </c>
      <c r="F171" s="134" t="s">
        <v>637</v>
      </c>
      <c r="G171" s="135" t="s">
        <v>631</v>
      </c>
      <c r="H171" s="136">
        <v>6</v>
      </c>
      <c r="I171" s="137"/>
      <c r="J171" s="138">
        <f>ROUND(I171*H171,2)</f>
        <v>0</v>
      </c>
      <c r="K171" s="134" t="s">
        <v>161</v>
      </c>
      <c r="L171" s="31"/>
      <c r="M171" s="139" t="s">
        <v>1</v>
      </c>
      <c r="N171" s="140" t="s">
        <v>39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845</v>
      </c>
      <c r="AT171" s="143" t="s">
        <v>157</v>
      </c>
      <c r="AU171" s="143" t="s">
        <v>82</v>
      </c>
      <c r="AY171" s="16" t="s">
        <v>154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82</v>
      </c>
      <c r="BK171" s="144">
        <f>ROUND(I171*H171,2)</f>
        <v>0</v>
      </c>
      <c r="BL171" s="16" t="s">
        <v>845</v>
      </c>
      <c r="BM171" s="143" t="s">
        <v>848</v>
      </c>
    </row>
    <row r="172" spans="2:65" s="1" customFormat="1" ht="19.5">
      <c r="B172" s="31"/>
      <c r="D172" s="145" t="s">
        <v>164</v>
      </c>
      <c r="F172" s="146" t="s">
        <v>639</v>
      </c>
      <c r="I172" s="147"/>
      <c r="L172" s="31"/>
      <c r="M172" s="148"/>
      <c r="T172" s="55"/>
      <c r="AT172" s="16" t="s">
        <v>164</v>
      </c>
      <c r="AU172" s="16" t="s">
        <v>82</v>
      </c>
    </row>
    <row r="173" spans="2:65" s="13" customFormat="1" ht="22.5">
      <c r="B173" s="155"/>
      <c r="D173" s="145" t="s">
        <v>166</v>
      </c>
      <c r="E173" s="156" t="s">
        <v>1</v>
      </c>
      <c r="F173" s="157" t="s">
        <v>849</v>
      </c>
      <c r="H173" s="158">
        <v>6</v>
      </c>
      <c r="I173" s="159"/>
      <c r="L173" s="155"/>
      <c r="M173" s="160"/>
      <c r="T173" s="161"/>
      <c r="AT173" s="156" t="s">
        <v>166</v>
      </c>
      <c r="AU173" s="156" t="s">
        <v>82</v>
      </c>
      <c r="AV173" s="13" t="s">
        <v>84</v>
      </c>
      <c r="AW173" s="13" t="s">
        <v>31</v>
      </c>
      <c r="AX173" s="13" t="s">
        <v>82</v>
      </c>
      <c r="AY173" s="156" t="s">
        <v>154</v>
      </c>
    </row>
    <row r="174" spans="2:65" s="14" customFormat="1">
      <c r="B174" s="162"/>
      <c r="D174" s="145" t="s">
        <v>166</v>
      </c>
      <c r="E174" s="163" t="s">
        <v>1</v>
      </c>
      <c r="F174" s="164" t="s">
        <v>224</v>
      </c>
      <c r="H174" s="165">
        <v>6</v>
      </c>
      <c r="I174" s="166"/>
      <c r="L174" s="162"/>
      <c r="M174" s="167"/>
      <c r="T174" s="168"/>
      <c r="AT174" s="163" t="s">
        <v>166</v>
      </c>
      <c r="AU174" s="163" t="s">
        <v>82</v>
      </c>
      <c r="AV174" s="14" t="s">
        <v>162</v>
      </c>
      <c r="AW174" s="14" t="s">
        <v>31</v>
      </c>
      <c r="AX174" s="14" t="s">
        <v>74</v>
      </c>
      <c r="AY174" s="163" t="s">
        <v>154</v>
      </c>
    </row>
    <row r="175" spans="2:65" s="1" customFormat="1" ht="16.5" customHeight="1">
      <c r="B175" s="31"/>
      <c r="C175" s="132" t="s">
        <v>236</v>
      </c>
      <c r="D175" s="132" t="s">
        <v>157</v>
      </c>
      <c r="E175" s="133" t="s">
        <v>850</v>
      </c>
      <c r="F175" s="134" t="s">
        <v>851</v>
      </c>
      <c r="G175" s="135" t="s">
        <v>631</v>
      </c>
      <c r="H175" s="136">
        <v>6</v>
      </c>
      <c r="I175" s="137"/>
      <c r="J175" s="138">
        <f>ROUND(I175*H175,2)</f>
        <v>0</v>
      </c>
      <c r="K175" s="134" t="s">
        <v>161</v>
      </c>
      <c r="L175" s="31"/>
      <c r="M175" s="139" t="s">
        <v>1</v>
      </c>
      <c r="N175" s="140" t="s">
        <v>39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845</v>
      </c>
      <c r="AT175" s="143" t="s">
        <v>157</v>
      </c>
      <c r="AU175" s="143" t="s">
        <v>82</v>
      </c>
      <c r="AY175" s="16" t="s">
        <v>154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82</v>
      </c>
      <c r="BK175" s="144">
        <f>ROUND(I175*H175,2)</f>
        <v>0</v>
      </c>
      <c r="BL175" s="16" t="s">
        <v>845</v>
      </c>
      <c r="BM175" s="143" t="s">
        <v>852</v>
      </c>
    </row>
    <row r="176" spans="2:65" s="1" customFormat="1" ht="19.5">
      <c r="B176" s="31"/>
      <c r="D176" s="145" t="s">
        <v>164</v>
      </c>
      <c r="F176" s="146" t="s">
        <v>853</v>
      </c>
      <c r="I176" s="147"/>
      <c r="L176" s="31"/>
      <c r="M176" s="148"/>
      <c r="T176" s="55"/>
      <c r="AT176" s="16" t="s">
        <v>164</v>
      </c>
      <c r="AU176" s="16" t="s">
        <v>82</v>
      </c>
    </row>
    <row r="177" spans="2:51" s="13" customFormat="1" ht="22.5">
      <c r="B177" s="155"/>
      <c r="D177" s="145" t="s">
        <v>166</v>
      </c>
      <c r="E177" s="156" t="s">
        <v>1</v>
      </c>
      <c r="F177" s="157" t="s">
        <v>854</v>
      </c>
      <c r="H177" s="158">
        <v>6</v>
      </c>
      <c r="I177" s="159"/>
      <c r="L177" s="155"/>
      <c r="M177" s="160"/>
      <c r="T177" s="161"/>
      <c r="AT177" s="156" t="s">
        <v>166</v>
      </c>
      <c r="AU177" s="156" t="s">
        <v>82</v>
      </c>
      <c r="AV177" s="13" t="s">
        <v>84</v>
      </c>
      <c r="AW177" s="13" t="s">
        <v>31</v>
      </c>
      <c r="AX177" s="13" t="s">
        <v>74</v>
      </c>
      <c r="AY177" s="156" t="s">
        <v>154</v>
      </c>
    </row>
    <row r="178" spans="2:51" s="14" customFormat="1">
      <c r="B178" s="162"/>
      <c r="D178" s="145" t="s">
        <v>166</v>
      </c>
      <c r="E178" s="163" t="s">
        <v>1</v>
      </c>
      <c r="F178" s="164" t="s">
        <v>224</v>
      </c>
      <c r="H178" s="165">
        <v>6</v>
      </c>
      <c r="I178" s="166"/>
      <c r="L178" s="162"/>
      <c r="M178" s="179"/>
      <c r="N178" s="180"/>
      <c r="O178" s="180"/>
      <c r="P178" s="180"/>
      <c r="Q178" s="180"/>
      <c r="R178" s="180"/>
      <c r="S178" s="180"/>
      <c r="T178" s="181"/>
      <c r="AT178" s="163" t="s">
        <v>166</v>
      </c>
      <c r="AU178" s="163" t="s">
        <v>82</v>
      </c>
      <c r="AV178" s="14" t="s">
        <v>162</v>
      </c>
      <c r="AW178" s="14" t="s">
        <v>31</v>
      </c>
      <c r="AX178" s="14" t="s">
        <v>82</v>
      </c>
      <c r="AY178" s="163" t="s">
        <v>154</v>
      </c>
    </row>
    <row r="179" spans="2:51" s="1" customFormat="1" ht="6.95" customHeight="1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31"/>
    </row>
  </sheetData>
  <sheetProtection algorithmName="SHA-512" hashValue="aBaNSG/OR5CGSCyTKsr7By+v1CgPVg2cpF6MuwA9CxQmi6e9Nw47qabjLA6l7+WEDLNJlQb9QammRl6PMa7XAw==" saltValue="guRwC63n9BKhym1cxD4zvA==" spinCount="100000" sheet="1" formatColumns="0" formatRows="0" autoFilter="0"/>
  <autoFilter ref="C119:K178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107</v>
      </c>
      <c r="L4" s="19"/>
      <c r="M4" s="8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REKONSTRUKCE LABORATOŘE CHEMIE</v>
      </c>
      <c r="F7" s="233"/>
      <c r="G7" s="233"/>
      <c r="H7" s="233"/>
      <c r="L7" s="19"/>
    </row>
    <row r="8" spans="2:46" s="1" customFormat="1" ht="12" customHeight="1">
      <c r="B8" s="31"/>
      <c r="D8" s="26" t="s">
        <v>115</v>
      </c>
      <c r="L8" s="31"/>
    </row>
    <row r="9" spans="2:46" s="1" customFormat="1" ht="16.5" customHeight="1">
      <c r="B9" s="31"/>
      <c r="E9" s="222" t="s">
        <v>855</v>
      </c>
      <c r="F9" s="231"/>
      <c r="G9" s="231"/>
      <c r="H9" s="23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12. 6. 2023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04"/>
      <c r="G18" s="204"/>
      <c r="H18" s="20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9"/>
      <c r="E27" s="208" t="s">
        <v>1</v>
      </c>
      <c r="F27" s="208"/>
      <c r="G27" s="208"/>
      <c r="H27" s="208"/>
      <c r="L27" s="89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90" t="s">
        <v>34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1">
        <f>ROUND((SUM(BE120:BE130)),  2)</f>
        <v>0</v>
      </c>
      <c r="I33" s="92">
        <v>0.21</v>
      </c>
      <c r="J33" s="91">
        <f>ROUND(((SUM(BE120:BE130))*I33),  2)</f>
        <v>0</v>
      </c>
      <c r="L33" s="31"/>
    </row>
    <row r="34" spans="2:12" s="1" customFormat="1" ht="14.45" customHeight="1">
      <c r="B34" s="31"/>
      <c r="E34" s="26" t="s">
        <v>40</v>
      </c>
      <c r="F34" s="91">
        <f>ROUND((SUM(BF120:BF130)),  2)</f>
        <v>0</v>
      </c>
      <c r="I34" s="92">
        <v>0.15</v>
      </c>
      <c r="J34" s="91">
        <f>ROUND(((SUM(BF120:BF130))*I34),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1">
        <f>ROUND((SUM(BG120:BG130)),  2)</f>
        <v>0</v>
      </c>
      <c r="I35" s="92">
        <v>0.21</v>
      </c>
      <c r="J35" s="91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1">
        <f>ROUND((SUM(BH120:BH130)),  2)</f>
        <v>0</v>
      </c>
      <c r="I36" s="92">
        <v>0.15</v>
      </c>
      <c r="J36" s="91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1">
        <f>ROUND((SUM(BI120:BI130)),  2)</f>
        <v>0</v>
      </c>
      <c r="I37" s="92">
        <v>0</v>
      </c>
      <c r="J37" s="91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44</v>
      </c>
      <c r="E39" s="56"/>
      <c r="F39" s="56"/>
      <c r="G39" s="95" t="s">
        <v>45</v>
      </c>
      <c r="H39" s="96" t="s">
        <v>46</v>
      </c>
      <c r="I39" s="56"/>
      <c r="J39" s="97">
        <f>SUM(J30:J37)</f>
        <v>0</v>
      </c>
      <c r="K39" s="98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49</v>
      </c>
      <c r="E61" s="33"/>
      <c r="F61" s="99" t="s">
        <v>50</v>
      </c>
      <c r="G61" s="42" t="s">
        <v>49</v>
      </c>
      <c r="H61" s="33"/>
      <c r="I61" s="33"/>
      <c r="J61" s="100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49</v>
      </c>
      <c r="E76" s="33"/>
      <c r="F76" s="99" t="s">
        <v>50</v>
      </c>
      <c r="G76" s="42" t="s">
        <v>49</v>
      </c>
      <c r="H76" s="33"/>
      <c r="I76" s="33"/>
      <c r="J76" s="100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REKONSTRUKCE LABORATOŘE CHEMIE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115</v>
      </c>
      <c r="L86" s="31"/>
    </row>
    <row r="87" spans="2:47" s="1" customFormat="1" ht="16.5" customHeight="1">
      <c r="B87" s="31"/>
      <c r="E87" s="222" t="str">
        <f>E9</f>
        <v>VRN - Vedlejší rozpočtové náklady</v>
      </c>
      <c r="F87" s="231"/>
      <c r="G87" s="231"/>
      <c r="H87" s="23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Gymnázium Jiřího z Poděbrad</v>
      </c>
      <c r="I89" s="26" t="s">
        <v>22</v>
      </c>
      <c r="J89" s="51" t="str">
        <f>IF(J12="","",J12)</f>
        <v>12. 6. 2023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1" t="s">
        <v>123</v>
      </c>
      <c r="D94" s="93"/>
      <c r="E94" s="93"/>
      <c r="F94" s="93"/>
      <c r="G94" s="93"/>
      <c r="H94" s="93"/>
      <c r="I94" s="93"/>
      <c r="J94" s="102" t="s">
        <v>124</v>
      </c>
      <c r="K94" s="93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3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4"/>
      <c r="D97" s="105" t="s">
        <v>855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856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857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858</v>
      </c>
      <c r="E100" s="110"/>
      <c r="F100" s="110"/>
      <c r="G100" s="110"/>
      <c r="H100" s="110"/>
      <c r="I100" s="110"/>
      <c r="J100" s="111">
        <f>J128</f>
        <v>0</v>
      </c>
      <c r="L100" s="108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139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2" t="str">
        <f>E7</f>
        <v>REKONSTRUKCE LABORATOŘE CHEMIE</v>
      </c>
      <c r="F110" s="233"/>
      <c r="G110" s="233"/>
      <c r="H110" s="233"/>
      <c r="L110" s="31"/>
    </row>
    <row r="111" spans="2:12" s="1" customFormat="1" ht="12" customHeight="1">
      <c r="B111" s="31"/>
      <c r="C111" s="26" t="s">
        <v>115</v>
      </c>
      <c r="L111" s="31"/>
    </row>
    <row r="112" spans="2:12" s="1" customFormat="1" ht="16.5" customHeight="1">
      <c r="B112" s="31"/>
      <c r="E112" s="222" t="str">
        <f>E9</f>
        <v>VRN - Vedlejší rozpočtové náklady</v>
      </c>
      <c r="F112" s="231"/>
      <c r="G112" s="231"/>
      <c r="H112" s="231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Gymnázium Jiřího z Poděbrad</v>
      </c>
      <c r="I114" s="26" t="s">
        <v>22</v>
      </c>
      <c r="J114" s="51" t="str">
        <f>IF(J12="","",J12)</f>
        <v>12. 6. 2023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30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32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2"/>
      <c r="C119" s="113" t="s">
        <v>140</v>
      </c>
      <c r="D119" s="114" t="s">
        <v>59</v>
      </c>
      <c r="E119" s="114" t="s">
        <v>55</v>
      </c>
      <c r="F119" s="114" t="s">
        <v>56</v>
      </c>
      <c r="G119" s="114" t="s">
        <v>141</v>
      </c>
      <c r="H119" s="114" t="s">
        <v>142</v>
      </c>
      <c r="I119" s="114" t="s">
        <v>143</v>
      </c>
      <c r="J119" s="114" t="s">
        <v>124</v>
      </c>
      <c r="K119" s="115" t="s">
        <v>144</v>
      </c>
      <c r="L119" s="112"/>
      <c r="M119" s="58" t="s">
        <v>1</v>
      </c>
      <c r="N119" s="59" t="s">
        <v>38</v>
      </c>
      <c r="O119" s="59" t="s">
        <v>145</v>
      </c>
      <c r="P119" s="59" t="s">
        <v>146</v>
      </c>
      <c r="Q119" s="59" t="s">
        <v>147</v>
      </c>
      <c r="R119" s="59" t="s">
        <v>148</v>
      </c>
      <c r="S119" s="59" t="s">
        <v>149</v>
      </c>
      <c r="T119" s="60" t="s">
        <v>150</v>
      </c>
    </row>
    <row r="120" spans="2:65" s="1" customFormat="1" ht="22.9" customHeight="1">
      <c r="B120" s="31"/>
      <c r="C120" s="63" t="s">
        <v>151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73</v>
      </c>
      <c r="AU120" s="16" t="s">
        <v>126</v>
      </c>
      <c r="BK120" s="119">
        <f>BK121</f>
        <v>0</v>
      </c>
    </row>
    <row r="121" spans="2:65" s="11" customFormat="1" ht="25.9" customHeight="1">
      <c r="B121" s="120"/>
      <c r="D121" s="121" t="s">
        <v>73</v>
      </c>
      <c r="E121" s="122" t="s">
        <v>100</v>
      </c>
      <c r="F121" s="122" t="s">
        <v>101</v>
      </c>
      <c r="I121" s="123"/>
      <c r="J121" s="124">
        <f>BK121</f>
        <v>0</v>
      </c>
      <c r="L121" s="120"/>
      <c r="M121" s="125"/>
      <c r="P121" s="126">
        <f>P122+P125+P128</f>
        <v>0</v>
      </c>
      <c r="R121" s="126">
        <f>R122+R125+R128</f>
        <v>0</v>
      </c>
      <c r="T121" s="127">
        <f>T122+T125+T128</f>
        <v>0</v>
      </c>
      <c r="AR121" s="121" t="s">
        <v>183</v>
      </c>
      <c r="AT121" s="128" t="s">
        <v>73</v>
      </c>
      <c r="AU121" s="128" t="s">
        <v>74</v>
      </c>
      <c r="AY121" s="121" t="s">
        <v>154</v>
      </c>
      <c r="BK121" s="129">
        <f>BK122+BK125+BK128</f>
        <v>0</v>
      </c>
    </row>
    <row r="122" spans="2:65" s="11" customFormat="1" ht="22.9" customHeight="1">
      <c r="B122" s="120"/>
      <c r="D122" s="121" t="s">
        <v>73</v>
      </c>
      <c r="E122" s="130" t="s">
        <v>859</v>
      </c>
      <c r="F122" s="130" t="s">
        <v>860</v>
      </c>
      <c r="I122" s="123"/>
      <c r="J122" s="131">
        <f>BK122</f>
        <v>0</v>
      </c>
      <c r="L122" s="120"/>
      <c r="M122" s="125"/>
      <c r="P122" s="126">
        <f>SUM(P123:P124)</f>
        <v>0</v>
      </c>
      <c r="R122" s="126">
        <f>SUM(R123:R124)</f>
        <v>0</v>
      </c>
      <c r="T122" s="127">
        <f>SUM(T123:T124)</f>
        <v>0</v>
      </c>
      <c r="AR122" s="121" t="s">
        <v>183</v>
      </c>
      <c r="AT122" s="128" t="s">
        <v>73</v>
      </c>
      <c r="AU122" s="128" t="s">
        <v>82</v>
      </c>
      <c r="AY122" s="121" t="s">
        <v>154</v>
      </c>
      <c r="BK122" s="129">
        <f>SUM(BK123:BK124)</f>
        <v>0</v>
      </c>
    </row>
    <row r="123" spans="2:65" s="1" customFormat="1" ht="16.5" customHeight="1">
      <c r="B123" s="31"/>
      <c r="C123" s="132" t="s">
        <v>82</v>
      </c>
      <c r="D123" s="132" t="s">
        <v>157</v>
      </c>
      <c r="E123" s="133" t="s">
        <v>861</v>
      </c>
      <c r="F123" s="134" t="s">
        <v>862</v>
      </c>
      <c r="G123" s="135" t="s">
        <v>234</v>
      </c>
      <c r="H123" s="136">
        <v>1</v>
      </c>
      <c r="I123" s="137"/>
      <c r="J123" s="138">
        <f>ROUND(I123*H123,2)</f>
        <v>0</v>
      </c>
      <c r="K123" s="134" t="s">
        <v>161</v>
      </c>
      <c r="L123" s="31"/>
      <c r="M123" s="139" t="s">
        <v>1</v>
      </c>
      <c r="N123" s="140" t="s">
        <v>39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863</v>
      </c>
      <c r="AT123" s="143" t="s">
        <v>157</v>
      </c>
      <c r="AU123" s="143" t="s">
        <v>84</v>
      </c>
      <c r="AY123" s="16" t="s">
        <v>154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82</v>
      </c>
      <c r="BK123" s="144">
        <f>ROUND(I123*H123,2)</f>
        <v>0</v>
      </c>
      <c r="BL123" s="16" t="s">
        <v>863</v>
      </c>
      <c r="BM123" s="143" t="s">
        <v>864</v>
      </c>
    </row>
    <row r="124" spans="2:65" s="1" customFormat="1">
      <c r="B124" s="31"/>
      <c r="D124" s="145" t="s">
        <v>164</v>
      </c>
      <c r="F124" s="146" t="s">
        <v>862</v>
      </c>
      <c r="I124" s="147"/>
      <c r="L124" s="31"/>
      <c r="M124" s="148"/>
      <c r="T124" s="55"/>
      <c r="AT124" s="16" t="s">
        <v>164</v>
      </c>
      <c r="AU124" s="16" t="s">
        <v>84</v>
      </c>
    </row>
    <row r="125" spans="2:65" s="11" customFormat="1" ht="22.9" customHeight="1">
      <c r="B125" s="120"/>
      <c r="D125" s="121" t="s">
        <v>73</v>
      </c>
      <c r="E125" s="130" t="s">
        <v>865</v>
      </c>
      <c r="F125" s="130" t="s">
        <v>866</v>
      </c>
      <c r="I125" s="123"/>
      <c r="J125" s="131">
        <f>BK125</f>
        <v>0</v>
      </c>
      <c r="L125" s="120"/>
      <c r="M125" s="125"/>
      <c r="P125" s="126">
        <f>SUM(P126:P127)</f>
        <v>0</v>
      </c>
      <c r="R125" s="126">
        <f>SUM(R126:R127)</f>
        <v>0</v>
      </c>
      <c r="T125" s="127">
        <f>SUM(T126:T127)</f>
        <v>0</v>
      </c>
      <c r="AR125" s="121" t="s">
        <v>183</v>
      </c>
      <c r="AT125" s="128" t="s">
        <v>73</v>
      </c>
      <c r="AU125" s="128" t="s">
        <v>82</v>
      </c>
      <c r="AY125" s="121" t="s">
        <v>154</v>
      </c>
      <c r="BK125" s="129">
        <f>SUM(BK126:BK127)</f>
        <v>0</v>
      </c>
    </row>
    <row r="126" spans="2:65" s="1" customFormat="1" ht="16.5" customHeight="1">
      <c r="B126" s="31"/>
      <c r="C126" s="132" t="s">
        <v>84</v>
      </c>
      <c r="D126" s="132" t="s">
        <v>157</v>
      </c>
      <c r="E126" s="133" t="s">
        <v>867</v>
      </c>
      <c r="F126" s="134" t="s">
        <v>866</v>
      </c>
      <c r="G126" s="135" t="s">
        <v>234</v>
      </c>
      <c r="H126" s="136">
        <v>1</v>
      </c>
      <c r="I126" s="137"/>
      <c r="J126" s="138">
        <f>ROUND(I126*H126,2)</f>
        <v>0</v>
      </c>
      <c r="K126" s="134" t="s">
        <v>161</v>
      </c>
      <c r="L126" s="31"/>
      <c r="M126" s="139" t="s">
        <v>1</v>
      </c>
      <c r="N126" s="140" t="s">
        <v>39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863</v>
      </c>
      <c r="AT126" s="143" t="s">
        <v>157</v>
      </c>
      <c r="AU126" s="143" t="s">
        <v>84</v>
      </c>
      <c r="AY126" s="16" t="s">
        <v>154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82</v>
      </c>
      <c r="BK126" s="144">
        <f>ROUND(I126*H126,2)</f>
        <v>0</v>
      </c>
      <c r="BL126" s="16" t="s">
        <v>863</v>
      </c>
      <c r="BM126" s="143" t="s">
        <v>868</v>
      </c>
    </row>
    <row r="127" spans="2:65" s="1" customFormat="1">
      <c r="B127" s="31"/>
      <c r="D127" s="145" t="s">
        <v>164</v>
      </c>
      <c r="F127" s="146" t="s">
        <v>869</v>
      </c>
      <c r="I127" s="147"/>
      <c r="L127" s="31"/>
      <c r="M127" s="148"/>
      <c r="T127" s="55"/>
      <c r="AT127" s="16" t="s">
        <v>164</v>
      </c>
      <c r="AU127" s="16" t="s">
        <v>84</v>
      </c>
    </row>
    <row r="128" spans="2:65" s="11" customFormat="1" ht="22.9" customHeight="1">
      <c r="B128" s="120"/>
      <c r="D128" s="121" t="s">
        <v>73</v>
      </c>
      <c r="E128" s="130" t="s">
        <v>870</v>
      </c>
      <c r="F128" s="130" t="s">
        <v>871</v>
      </c>
      <c r="I128" s="123"/>
      <c r="J128" s="131">
        <f>BK128</f>
        <v>0</v>
      </c>
      <c r="L128" s="120"/>
      <c r="M128" s="125"/>
      <c r="P128" s="126">
        <f>SUM(P129:P130)</f>
        <v>0</v>
      </c>
      <c r="R128" s="126">
        <f>SUM(R129:R130)</f>
        <v>0</v>
      </c>
      <c r="T128" s="127">
        <f>SUM(T129:T130)</f>
        <v>0</v>
      </c>
      <c r="AR128" s="121" t="s">
        <v>183</v>
      </c>
      <c r="AT128" s="128" t="s">
        <v>73</v>
      </c>
      <c r="AU128" s="128" t="s">
        <v>82</v>
      </c>
      <c r="AY128" s="121" t="s">
        <v>154</v>
      </c>
      <c r="BK128" s="129">
        <f>SUM(BK129:BK130)</f>
        <v>0</v>
      </c>
    </row>
    <row r="129" spans="2:65" s="1" customFormat="1" ht="16.5" customHeight="1">
      <c r="B129" s="31"/>
      <c r="C129" s="132" t="s">
        <v>172</v>
      </c>
      <c r="D129" s="132" t="s">
        <v>157</v>
      </c>
      <c r="E129" s="133" t="s">
        <v>872</v>
      </c>
      <c r="F129" s="134" t="s">
        <v>873</v>
      </c>
      <c r="G129" s="135" t="s">
        <v>234</v>
      </c>
      <c r="H129" s="136">
        <v>1</v>
      </c>
      <c r="I129" s="137"/>
      <c r="J129" s="138">
        <f>ROUND(I129*H129,2)</f>
        <v>0</v>
      </c>
      <c r="K129" s="134" t="s">
        <v>161</v>
      </c>
      <c r="L129" s="31"/>
      <c r="M129" s="139" t="s">
        <v>1</v>
      </c>
      <c r="N129" s="140" t="s">
        <v>39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863</v>
      </c>
      <c r="AT129" s="143" t="s">
        <v>157</v>
      </c>
      <c r="AU129" s="143" t="s">
        <v>84</v>
      </c>
      <c r="AY129" s="16" t="s">
        <v>154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6" t="s">
        <v>82</v>
      </c>
      <c r="BK129" s="144">
        <f>ROUND(I129*H129,2)</f>
        <v>0</v>
      </c>
      <c r="BL129" s="16" t="s">
        <v>863</v>
      </c>
      <c r="BM129" s="143" t="s">
        <v>874</v>
      </c>
    </row>
    <row r="130" spans="2:65" s="1" customFormat="1" ht="19.5">
      <c r="B130" s="31"/>
      <c r="D130" s="145" t="s">
        <v>164</v>
      </c>
      <c r="F130" s="146" t="s">
        <v>875</v>
      </c>
      <c r="I130" s="147"/>
      <c r="L130" s="31"/>
      <c r="M130" s="182"/>
      <c r="N130" s="183"/>
      <c r="O130" s="183"/>
      <c r="P130" s="183"/>
      <c r="Q130" s="183"/>
      <c r="R130" s="183"/>
      <c r="S130" s="183"/>
      <c r="T130" s="184"/>
      <c r="AT130" s="16" t="s">
        <v>164</v>
      </c>
      <c r="AU130" s="16" t="s">
        <v>84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</sheetData>
  <sheetProtection algorithmName="SHA-512" hashValue="bw4zlKiNZbP7yfRqcebsbs7zunAic+hLH+axY2JK0VhCwo27OuM5yO1En97QQk8UQ7wFp4PPiElPON3YwtOrgg==" saltValue="49XjG0ve3kYUva7VadrCvg==" spinCount="100000" sheet="1" formatColumns="0" formatRows="0" autoFilter="0"/>
  <autoFilter ref="C119:K130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H8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876</v>
      </c>
      <c r="H4" s="19"/>
    </row>
    <row r="5" spans="2:8" ht="12" customHeight="1">
      <c r="B5" s="19"/>
      <c r="C5" s="23" t="s">
        <v>13</v>
      </c>
      <c r="D5" s="208" t="s">
        <v>14</v>
      </c>
      <c r="E5" s="193"/>
      <c r="F5" s="193"/>
      <c r="H5" s="19"/>
    </row>
    <row r="6" spans="2:8" ht="36.950000000000003" customHeight="1">
      <c r="B6" s="19"/>
      <c r="C6" s="25" t="s">
        <v>16</v>
      </c>
      <c r="D6" s="205" t="s">
        <v>17</v>
      </c>
      <c r="E6" s="193"/>
      <c r="F6" s="193"/>
      <c r="H6" s="19"/>
    </row>
    <row r="7" spans="2:8" ht="16.5" customHeight="1">
      <c r="B7" s="19"/>
      <c r="C7" s="26" t="s">
        <v>22</v>
      </c>
      <c r="D7" s="51" t="str">
        <f>'Rekapitulace stavby'!AN8</f>
        <v>12. 6. 2023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2"/>
      <c r="C9" s="113" t="s">
        <v>55</v>
      </c>
      <c r="D9" s="114" t="s">
        <v>56</v>
      </c>
      <c r="E9" s="114" t="s">
        <v>141</v>
      </c>
      <c r="F9" s="115" t="s">
        <v>877</v>
      </c>
      <c r="H9" s="112"/>
    </row>
    <row r="10" spans="2:8" s="1" customFormat="1" ht="26.45" customHeight="1">
      <c r="B10" s="31"/>
      <c r="C10" s="185" t="s">
        <v>878</v>
      </c>
      <c r="D10" s="185" t="s">
        <v>80</v>
      </c>
      <c r="H10" s="31"/>
    </row>
    <row r="11" spans="2:8" s="1" customFormat="1" ht="16.899999999999999" customHeight="1">
      <c r="B11" s="31"/>
      <c r="C11" s="186" t="s">
        <v>428</v>
      </c>
      <c r="D11" s="187" t="s">
        <v>1</v>
      </c>
      <c r="E11" s="188" t="s">
        <v>1</v>
      </c>
      <c r="F11" s="189">
        <v>46.530999999999999</v>
      </c>
      <c r="H11" s="31"/>
    </row>
    <row r="12" spans="2:8" s="1" customFormat="1" ht="16.899999999999999" customHeight="1">
      <c r="B12" s="31"/>
      <c r="C12" s="190" t="s">
        <v>1</v>
      </c>
      <c r="D12" s="190" t="s">
        <v>268</v>
      </c>
      <c r="E12" s="16" t="s">
        <v>1</v>
      </c>
      <c r="F12" s="191">
        <v>0</v>
      </c>
      <c r="H12" s="31"/>
    </row>
    <row r="13" spans="2:8" s="1" customFormat="1" ht="16.899999999999999" customHeight="1">
      <c r="B13" s="31"/>
      <c r="C13" s="190" t="s">
        <v>1</v>
      </c>
      <c r="D13" s="190" t="s">
        <v>427</v>
      </c>
      <c r="E13" s="16" t="s">
        <v>1</v>
      </c>
      <c r="F13" s="191">
        <v>46.530999999999999</v>
      </c>
      <c r="H13" s="31"/>
    </row>
    <row r="14" spans="2:8" s="1" customFormat="1" ht="16.899999999999999" customHeight="1">
      <c r="B14" s="31"/>
      <c r="C14" s="190" t="s">
        <v>428</v>
      </c>
      <c r="D14" s="190" t="s">
        <v>224</v>
      </c>
      <c r="E14" s="16" t="s">
        <v>1</v>
      </c>
      <c r="F14" s="191">
        <v>46.530999999999999</v>
      </c>
      <c r="H14" s="31"/>
    </row>
    <row r="15" spans="2:8" s="1" customFormat="1" ht="16.899999999999999" customHeight="1">
      <c r="B15" s="31"/>
      <c r="C15" s="186" t="s">
        <v>103</v>
      </c>
      <c r="D15" s="187" t="s">
        <v>1</v>
      </c>
      <c r="E15" s="188" t="s">
        <v>1</v>
      </c>
      <c r="F15" s="189">
        <v>85.3</v>
      </c>
      <c r="H15" s="31"/>
    </row>
    <row r="16" spans="2:8" s="1" customFormat="1" ht="16.899999999999999" customHeight="1">
      <c r="B16" s="31"/>
      <c r="C16" s="190" t="s">
        <v>1</v>
      </c>
      <c r="D16" s="190" t="s">
        <v>268</v>
      </c>
      <c r="E16" s="16" t="s">
        <v>1</v>
      </c>
      <c r="F16" s="191">
        <v>0</v>
      </c>
      <c r="H16" s="31"/>
    </row>
    <row r="17" spans="2:8" s="1" customFormat="1" ht="16.899999999999999" customHeight="1">
      <c r="B17" s="31"/>
      <c r="C17" s="190" t="s">
        <v>1</v>
      </c>
      <c r="D17" s="190" t="s">
        <v>269</v>
      </c>
      <c r="E17" s="16" t="s">
        <v>1</v>
      </c>
      <c r="F17" s="191">
        <v>85.3</v>
      </c>
      <c r="H17" s="31"/>
    </row>
    <row r="18" spans="2:8" s="1" customFormat="1" ht="16.899999999999999" customHeight="1">
      <c r="B18" s="31"/>
      <c r="C18" s="190" t="s">
        <v>103</v>
      </c>
      <c r="D18" s="190" t="s">
        <v>224</v>
      </c>
      <c r="E18" s="16" t="s">
        <v>1</v>
      </c>
      <c r="F18" s="191">
        <v>85.3</v>
      </c>
      <c r="H18" s="31"/>
    </row>
    <row r="19" spans="2:8" s="1" customFormat="1" ht="16.899999999999999" customHeight="1">
      <c r="B19" s="31"/>
      <c r="C19" s="192" t="s">
        <v>879</v>
      </c>
      <c r="H19" s="31"/>
    </row>
    <row r="20" spans="2:8" s="1" customFormat="1" ht="16.899999999999999" customHeight="1">
      <c r="B20" s="31"/>
      <c r="C20" s="190" t="s">
        <v>368</v>
      </c>
      <c r="D20" s="190" t="s">
        <v>369</v>
      </c>
      <c r="E20" s="16" t="s">
        <v>160</v>
      </c>
      <c r="F20" s="191">
        <v>85.3</v>
      </c>
      <c r="H20" s="31"/>
    </row>
    <row r="21" spans="2:8" s="1" customFormat="1" ht="16.899999999999999" customHeight="1">
      <c r="B21" s="31"/>
      <c r="C21" s="190" t="s">
        <v>226</v>
      </c>
      <c r="D21" s="190" t="s">
        <v>227</v>
      </c>
      <c r="E21" s="16" t="s">
        <v>160</v>
      </c>
      <c r="F21" s="191">
        <v>85.3</v>
      </c>
      <c r="H21" s="31"/>
    </row>
    <row r="22" spans="2:8" s="1" customFormat="1" ht="16.899999999999999" customHeight="1">
      <c r="B22" s="31"/>
      <c r="C22" s="190" t="s">
        <v>347</v>
      </c>
      <c r="D22" s="190" t="s">
        <v>348</v>
      </c>
      <c r="E22" s="16" t="s">
        <v>160</v>
      </c>
      <c r="F22" s="191">
        <v>85.3</v>
      </c>
      <c r="H22" s="31"/>
    </row>
    <row r="23" spans="2:8" s="1" customFormat="1" ht="16.899999999999999" customHeight="1">
      <c r="B23" s="31"/>
      <c r="C23" s="190" t="s">
        <v>352</v>
      </c>
      <c r="D23" s="190" t="s">
        <v>353</v>
      </c>
      <c r="E23" s="16" t="s">
        <v>160</v>
      </c>
      <c r="F23" s="191">
        <v>170.6</v>
      </c>
      <c r="H23" s="31"/>
    </row>
    <row r="24" spans="2:8" s="1" customFormat="1" ht="16.899999999999999" customHeight="1">
      <c r="B24" s="31"/>
      <c r="C24" s="186" t="s">
        <v>105</v>
      </c>
      <c r="D24" s="187" t="s">
        <v>1</v>
      </c>
      <c r="E24" s="188" t="s">
        <v>1</v>
      </c>
      <c r="F24" s="189">
        <v>151.619</v>
      </c>
      <c r="H24" s="31"/>
    </row>
    <row r="25" spans="2:8" s="1" customFormat="1" ht="16.899999999999999" customHeight="1">
      <c r="B25" s="31"/>
      <c r="C25" s="190" t="s">
        <v>1</v>
      </c>
      <c r="D25" s="190" t="s">
        <v>268</v>
      </c>
      <c r="E25" s="16" t="s">
        <v>1</v>
      </c>
      <c r="F25" s="191">
        <v>0</v>
      </c>
      <c r="H25" s="31"/>
    </row>
    <row r="26" spans="2:8" s="1" customFormat="1" ht="16.899999999999999" customHeight="1">
      <c r="B26" s="31"/>
      <c r="C26" s="190" t="s">
        <v>105</v>
      </c>
      <c r="D26" s="190" t="s">
        <v>275</v>
      </c>
      <c r="E26" s="16" t="s">
        <v>1</v>
      </c>
      <c r="F26" s="191">
        <v>151.619</v>
      </c>
      <c r="H26" s="31"/>
    </row>
    <row r="27" spans="2:8" s="1" customFormat="1" ht="16.899999999999999" customHeight="1">
      <c r="B27" s="31"/>
      <c r="C27" s="192" t="s">
        <v>879</v>
      </c>
      <c r="H27" s="31"/>
    </row>
    <row r="28" spans="2:8" s="1" customFormat="1" ht="22.5">
      <c r="B28" s="31"/>
      <c r="C28" s="190" t="s">
        <v>271</v>
      </c>
      <c r="D28" s="190" t="s">
        <v>272</v>
      </c>
      <c r="E28" s="16" t="s">
        <v>160</v>
      </c>
      <c r="F28" s="191">
        <v>167.459</v>
      </c>
      <c r="H28" s="31"/>
    </row>
    <row r="29" spans="2:8" s="1" customFormat="1" ht="16.899999999999999" customHeight="1">
      <c r="B29" s="31"/>
      <c r="C29" s="190" t="s">
        <v>178</v>
      </c>
      <c r="D29" s="190" t="s">
        <v>179</v>
      </c>
      <c r="E29" s="16" t="s">
        <v>160</v>
      </c>
      <c r="F29" s="191">
        <v>167.459</v>
      </c>
      <c r="H29" s="31"/>
    </row>
    <row r="30" spans="2:8" s="1" customFormat="1" ht="16.899999999999999" customHeight="1">
      <c r="B30" s="31"/>
      <c r="C30" s="190" t="s">
        <v>184</v>
      </c>
      <c r="D30" s="190" t="s">
        <v>185</v>
      </c>
      <c r="E30" s="16" t="s">
        <v>160</v>
      </c>
      <c r="F30" s="191">
        <v>151.619</v>
      </c>
      <c r="H30" s="31"/>
    </row>
    <row r="31" spans="2:8" s="1" customFormat="1" ht="16.899999999999999" customHeight="1">
      <c r="B31" s="31"/>
      <c r="C31" s="190" t="s">
        <v>188</v>
      </c>
      <c r="D31" s="190" t="s">
        <v>189</v>
      </c>
      <c r="E31" s="16" t="s">
        <v>160</v>
      </c>
      <c r="F31" s="191">
        <v>334.91800000000001</v>
      </c>
      <c r="H31" s="31"/>
    </row>
    <row r="32" spans="2:8" s="1" customFormat="1" ht="22.5">
      <c r="B32" s="31"/>
      <c r="C32" s="190" t="s">
        <v>491</v>
      </c>
      <c r="D32" s="190" t="s">
        <v>492</v>
      </c>
      <c r="E32" s="16" t="s">
        <v>160</v>
      </c>
      <c r="F32" s="191">
        <v>196.119</v>
      </c>
      <c r="H32" s="31"/>
    </row>
    <row r="33" spans="2:8" s="1" customFormat="1" ht="16.899999999999999" customHeight="1">
      <c r="B33" s="31"/>
      <c r="C33" s="186" t="s">
        <v>108</v>
      </c>
      <c r="D33" s="187" t="s">
        <v>1</v>
      </c>
      <c r="E33" s="188" t="s">
        <v>1</v>
      </c>
      <c r="F33" s="189">
        <v>85.3</v>
      </c>
      <c r="H33" s="31"/>
    </row>
    <row r="34" spans="2:8" s="1" customFormat="1" ht="16.899999999999999" customHeight="1">
      <c r="B34" s="31"/>
      <c r="C34" s="190" t="s">
        <v>1</v>
      </c>
      <c r="D34" s="190" t="s">
        <v>268</v>
      </c>
      <c r="E34" s="16" t="s">
        <v>1</v>
      </c>
      <c r="F34" s="191">
        <v>0</v>
      </c>
      <c r="H34" s="31"/>
    </row>
    <row r="35" spans="2:8" s="1" customFormat="1" ht="16.899999999999999" customHeight="1">
      <c r="B35" s="31"/>
      <c r="C35" s="190" t="s">
        <v>108</v>
      </c>
      <c r="D35" s="190" t="s">
        <v>269</v>
      </c>
      <c r="E35" s="16" t="s">
        <v>1</v>
      </c>
      <c r="F35" s="191">
        <v>85.3</v>
      </c>
      <c r="H35" s="31"/>
    </row>
    <row r="36" spans="2:8" s="1" customFormat="1" ht="16.899999999999999" customHeight="1">
      <c r="B36" s="31"/>
      <c r="C36" s="192" t="s">
        <v>879</v>
      </c>
      <c r="H36" s="31"/>
    </row>
    <row r="37" spans="2:8" s="1" customFormat="1" ht="22.5">
      <c r="B37" s="31"/>
      <c r="C37" s="190" t="s">
        <v>264</v>
      </c>
      <c r="D37" s="190" t="s">
        <v>265</v>
      </c>
      <c r="E37" s="16" t="s">
        <v>160</v>
      </c>
      <c r="F37" s="191">
        <v>85.3</v>
      </c>
      <c r="H37" s="31"/>
    </row>
    <row r="38" spans="2:8" s="1" customFormat="1" ht="16.899999999999999" customHeight="1">
      <c r="B38" s="31"/>
      <c r="C38" s="190" t="s">
        <v>158</v>
      </c>
      <c r="D38" s="190" t="s">
        <v>159</v>
      </c>
      <c r="E38" s="16" t="s">
        <v>160</v>
      </c>
      <c r="F38" s="191">
        <v>85.3</v>
      </c>
      <c r="H38" s="31"/>
    </row>
    <row r="39" spans="2:8" s="1" customFormat="1" ht="16.899999999999999" customHeight="1">
      <c r="B39" s="31"/>
      <c r="C39" s="190" t="s">
        <v>168</v>
      </c>
      <c r="D39" s="190" t="s">
        <v>169</v>
      </c>
      <c r="E39" s="16" t="s">
        <v>160</v>
      </c>
      <c r="F39" s="191">
        <v>85.3</v>
      </c>
      <c r="H39" s="31"/>
    </row>
    <row r="40" spans="2:8" s="1" customFormat="1" ht="16.899999999999999" customHeight="1">
      <c r="B40" s="31"/>
      <c r="C40" s="190" t="s">
        <v>173</v>
      </c>
      <c r="D40" s="190" t="s">
        <v>174</v>
      </c>
      <c r="E40" s="16" t="s">
        <v>160</v>
      </c>
      <c r="F40" s="191">
        <v>170.6</v>
      </c>
      <c r="H40" s="31"/>
    </row>
    <row r="41" spans="2:8" s="1" customFormat="1" ht="22.5">
      <c r="B41" s="31"/>
      <c r="C41" s="190" t="s">
        <v>491</v>
      </c>
      <c r="D41" s="190" t="s">
        <v>492</v>
      </c>
      <c r="E41" s="16" t="s">
        <v>160</v>
      </c>
      <c r="F41" s="191">
        <v>196.119</v>
      </c>
      <c r="H41" s="31"/>
    </row>
    <row r="42" spans="2:8" s="1" customFormat="1" ht="16.899999999999999" customHeight="1">
      <c r="B42" s="31"/>
      <c r="C42" s="186" t="s">
        <v>109</v>
      </c>
      <c r="D42" s="187" t="s">
        <v>1</v>
      </c>
      <c r="E42" s="188" t="s">
        <v>1</v>
      </c>
      <c r="F42" s="189">
        <v>15.84</v>
      </c>
      <c r="H42" s="31"/>
    </row>
    <row r="43" spans="2:8" s="1" customFormat="1" ht="16.899999999999999" customHeight="1">
      <c r="B43" s="31"/>
      <c r="C43" s="190" t="s">
        <v>109</v>
      </c>
      <c r="D43" s="190" t="s">
        <v>276</v>
      </c>
      <c r="E43" s="16" t="s">
        <v>1</v>
      </c>
      <c r="F43" s="191">
        <v>15.84</v>
      </c>
      <c r="H43" s="31"/>
    </row>
    <row r="44" spans="2:8" s="1" customFormat="1" ht="16.899999999999999" customHeight="1">
      <c r="B44" s="31"/>
      <c r="C44" s="192" t="s">
        <v>879</v>
      </c>
      <c r="H44" s="31"/>
    </row>
    <row r="45" spans="2:8" s="1" customFormat="1" ht="22.5">
      <c r="B45" s="31"/>
      <c r="C45" s="190" t="s">
        <v>271</v>
      </c>
      <c r="D45" s="190" t="s">
        <v>272</v>
      </c>
      <c r="E45" s="16" t="s">
        <v>160</v>
      </c>
      <c r="F45" s="191">
        <v>167.459</v>
      </c>
      <c r="H45" s="31"/>
    </row>
    <row r="46" spans="2:8" s="1" customFormat="1" ht="16.899999999999999" customHeight="1">
      <c r="B46" s="31"/>
      <c r="C46" s="190" t="s">
        <v>178</v>
      </c>
      <c r="D46" s="190" t="s">
        <v>179</v>
      </c>
      <c r="E46" s="16" t="s">
        <v>160</v>
      </c>
      <c r="F46" s="191">
        <v>167.459</v>
      </c>
      <c r="H46" s="31"/>
    </row>
    <row r="47" spans="2:8" s="1" customFormat="1" ht="16.899999999999999" customHeight="1">
      <c r="B47" s="31"/>
      <c r="C47" s="190" t="s">
        <v>188</v>
      </c>
      <c r="D47" s="190" t="s">
        <v>189</v>
      </c>
      <c r="E47" s="16" t="s">
        <v>160</v>
      </c>
      <c r="F47" s="191">
        <v>334.91800000000001</v>
      </c>
      <c r="H47" s="31"/>
    </row>
    <row r="48" spans="2:8" s="1" customFormat="1" ht="16.899999999999999" customHeight="1">
      <c r="B48" s="31"/>
      <c r="C48" s="190" t="s">
        <v>194</v>
      </c>
      <c r="D48" s="190" t="s">
        <v>195</v>
      </c>
      <c r="E48" s="16" t="s">
        <v>160</v>
      </c>
      <c r="F48" s="191">
        <v>15.84</v>
      </c>
      <c r="H48" s="31"/>
    </row>
    <row r="49" spans="2:8" s="1" customFormat="1" ht="22.5">
      <c r="B49" s="31"/>
      <c r="C49" s="190" t="s">
        <v>491</v>
      </c>
      <c r="D49" s="190" t="s">
        <v>492</v>
      </c>
      <c r="E49" s="16" t="s">
        <v>160</v>
      </c>
      <c r="F49" s="191">
        <v>196.119</v>
      </c>
      <c r="H49" s="31"/>
    </row>
    <row r="50" spans="2:8" s="1" customFormat="1" ht="16.899999999999999" customHeight="1">
      <c r="B50" s="31"/>
      <c r="C50" s="186" t="s">
        <v>111</v>
      </c>
      <c r="D50" s="187" t="s">
        <v>1</v>
      </c>
      <c r="E50" s="188" t="s">
        <v>1</v>
      </c>
      <c r="F50" s="189">
        <v>196.119</v>
      </c>
      <c r="H50" s="31"/>
    </row>
    <row r="51" spans="2:8" s="1" customFormat="1" ht="16.899999999999999" customHeight="1">
      <c r="B51" s="31"/>
      <c r="C51" s="190" t="s">
        <v>1</v>
      </c>
      <c r="D51" s="190" t="s">
        <v>167</v>
      </c>
      <c r="E51" s="16" t="s">
        <v>1</v>
      </c>
      <c r="F51" s="191">
        <v>0</v>
      </c>
      <c r="H51" s="31"/>
    </row>
    <row r="52" spans="2:8" s="1" customFormat="1" ht="16.899999999999999" customHeight="1">
      <c r="B52" s="31"/>
      <c r="C52" s="190" t="s">
        <v>1</v>
      </c>
      <c r="D52" s="190" t="s">
        <v>495</v>
      </c>
      <c r="E52" s="16" t="s">
        <v>1</v>
      </c>
      <c r="F52" s="191">
        <v>196.119</v>
      </c>
      <c r="H52" s="31"/>
    </row>
    <row r="53" spans="2:8" s="1" customFormat="1" ht="16.899999999999999" customHeight="1">
      <c r="B53" s="31"/>
      <c r="C53" s="190" t="s">
        <v>111</v>
      </c>
      <c r="D53" s="190" t="s">
        <v>224</v>
      </c>
      <c r="E53" s="16" t="s">
        <v>1</v>
      </c>
      <c r="F53" s="191">
        <v>196.119</v>
      </c>
      <c r="H53" s="31"/>
    </row>
    <row r="54" spans="2:8" s="1" customFormat="1" ht="16.899999999999999" customHeight="1">
      <c r="B54" s="31"/>
      <c r="C54" s="192" t="s">
        <v>879</v>
      </c>
      <c r="H54" s="31"/>
    </row>
    <row r="55" spans="2:8" s="1" customFormat="1" ht="22.5">
      <c r="B55" s="31"/>
      <c r="C55" s="190" t="s">
        <v>491</v>
      </c>
      <c r="D55" s="190" t="s">
        <v>492</v>
      </c>
      <c r="E55" s="16" t="s">
        <v>160</v>
      </c>
      <c r="F55" s="191">
        <v>196.119</v>
      </c>
      <c r="H55" s="31"/>
    </row>
    <row r="56" spans="2:8" s="1" customFormat="1" ht="16.899999999999999" customHeight="1">
      <c r="B56" s="31"/>
      <c r="C56" s="190" t="s">
        <v>463</v>
      </c>
      <c r="D56" s="190" t="s">
        <v>464</v>
      </c>
      <c r="E56" s="16" t="s">
        <v>160</v>
      </c>
      <c r="F56" s="191">
        <v>252.75899999999999</v>
      </c>
      <c r="H56" s="31"/>
    </row>
    <row r="57" spans="2:8" s="1" customFormat="1" ht="16.899999999999999" customHeight="1">
      <c r="B57" s="31"/>
      <c r="C57" s="190" t="s">
        <v>474</v>
      </c>
      <c r="D57" s="190" t="s">
        <v>475</v>
      </c>
      <c r="E57" s="16" t="s">
        <v>160</v>
      </c>
      <c r="F57" s="191">
        <v>196.119</v>
      </c>
      <c r="H57" s="31"/>
    </row>
    <row r="58" spans="2:8" s="1" customFormat="1" ht="16.899999999999999" customHeight="1">
      <c r="B58" s="31"/>
      <c r="C58" s="186" t="s">
        <v>113</v>
      </c>
      <c r="D58" s="187" t="s">
        <v>1</v>
      </c>
      <c r="E58" s="188" t="s">
        <v>1</v>
      </c>
      <c r="F58" s="189">
        <v>56.64</v>
      </c>
      <c r="H58" s="31"/>
    </row>
    <row r="59" spans="2:8" s="1" customFormat="1" ht="16.899999999999999" customHeight="1">
      <c r="B59" s="31"/>
      <c r="C59" s="190" t="s">
        <v>1</v>
      </c>
      <c r="D59" s="190" t="s">
        <v>489</v>
      </c>
      <c r="E59" s="16" t="s">
        <v>1</v>
      </c>
      <c r="F59" s="191">
        <v>56.64</v>
      </c>
      <c r="H59" s="31"/>
    </row>
    <row r="60" spans="2:8" s="1" customFormat="1" ht="16.899999999999999" customHeight="1">
      <c r="B60" s="31"/>
      <c r="C60" s="190" t="s">
        <v>113</v>
      </c>
      <c r="D60" s="190" t="s">
        <v>224</v>
      </c>
      <c r="E60" s="16" t="s">
        <v>1</v>
      </c>
      <c r="F60" s="191">
        <v>56.64</v>
      </c>
      <c r="H60" s="31"/>
    </row>
    <row r="61" spans="2:8" s="1" customFormat="1" ht="16.899999999999999" customHeight="1">
      <c r="B61" s="31"/>
      <c r="C61" s="192" t="s">
        <v>879</v>
      </c>
      <c r="H61" s="31"/>
    </row>
    <row r="62" spans="2:8" s="1" customFormat="1" ht="22.5">
      <c r="B62" s="31"/>
      <c r="C62" s="190" t="s">
        <v>485</v>
      </c>
      <c r="D62" s="190" t="s">
        <v>486</v>
      </c>
      <c r="E62" s="16" t="s">
        <v>160</v>
      </c>
      <c r="F62" s="191">
        <v>56.64</v>
      </c>
      <c r="H62" s="31"/>
    </row>
    <row r="63" spans="2:8" s="1" customFormat="1" ht="16.899999999999999" customHeight="1">
      <c r="B63" s="31"/>
      <c r="C63" s="190" t="s">
        <v>463</v>
      </c>
      <c r="D63" s="190" t="s">
        <v>464</v>
      </c>
      <c r="E63" s="16" t="s">
        <v>160</v>
      </c>
      <c r="F63" s="191">
        <v>252.75899999999999</v>
      </c>
      <c r="H63" s="31"/>
    </row>
    <row r="64" spans="2:8" s="1" customFormat="1" ht="22.5">
      <c r="B64" s="31"/>
      <c r="C64" s="190" t="s">
        <v>491</v>
      </c>
      <c r="D64" s="190" t="s">
        <v>492</v>
      </c>
      <c r="E64" s="16" t="s">
        <v>160</v>
      </c>
      <c r="F64" s="191">
        <v>196.119</v>
      </c>
      <c r="H64" s="31"/>
    </row>
    <row r="65" spans="2:8" s="1" customFormat="1" ht="16.899999999999999" customHeight="1">
      <c r="B65" s="31"/>
      <c r="C65" s="186" t="s">
        <v>116</v>
      </c>
      <c r="D65" s="187" t="s">
        <v>1</v>
      </c>
      <c r="E65" s="188" t="s">
        <v>1</v>
      </c>
      <c r="F65" s="189">
        <v>1.92</v>
      </c>
      <c r="H65" s="31"/>
    </row>
    <row r="66" spans="2:8" s="1" customFormat="1" ht="16.899999999999999" customHeight="1">
      <c r="B66" s="31"/>
      <c r="C66" s="190" t="s">
        <v>1</v>
      </c>
      <c r="D66" s="190" t="s">
        <v>167</v>
      </c>
      <c r="E66" s="16" t="s">
        <v>1</v>
      </c>
      <c r="F66" s="191">
        <v>0</v>
      </c>
      <c r="H66" s="31"/>
    </row>
    <row r="67" spans="2:8" s="1" customFormat="1" ht="16.899999999999999" customHeight="1">
      <c r="B67" s="31"/>
      <c r="C67" s="190" t="s">
        <v>1</v>
      </c>
      <c r="D67" s="190" t="s">
        <v>434</v>
      </c>
      <c r="E67" s="16" t="s">
        <v>1</v>
      </c>
      <c r="F67" s="191">
        <v>1.92</v>
      </c>
      <c r="H67" s="31"/>
    </row>
    <row r="68" spans="2:8" s="1" customFormat="1" ht="16.899999999999999" customHeight="1">
      <c r="B68" s="31"/>
      <c r="C68" s="190" t="s">
        <v>116</v>
      </c>
      <c r="D68" s="190" t="s">
        <v>224</v>
      </c>
      <c r="E68" s="16" t="s">
        <v>1</v>
      </c>
      <c r="F68" s="191">
        <v>1.92</v>
      </c>
      <c r="H68" s="31"/>
    </row>
    <row r="69" spans="2:8" s="1" customFormat="1" ht="16.899999999999999" customHeight="1">
      <c r="B69" s="31"/>
      <c r="C69" s="192" t="s">
        <v>879</v>
      </c>
      <c r="H69" s="31"/>
    </row>
    <row r="70" spans="2:8" s="1" customFormat="1" ht="22.5">
      <c r="B70" s="31"/>
      <c r="C70" s="190" t="s">
        <v>430</v>
      </c>
      <c r="D70" s="190" t="s">
        <v>431</v>
      </c>
      <c r="E70" s="16" t="s">
        <v>160</v>
      </c>
      <c r="F70" s="191">
        <v>1.92</v>
      </c>
      <c r="H70" s="31"/>
    </row>
    <row r="71" spans="2:8" s="1" customFormat="1" ht="22.5">
      <c r="B71" s="31"/>
      <c r="C71" s="190" t="s">
        <v>317</v>
      </c>
      <c r="D71" s="190" t="s">
        <v>318</v>
      </c>
      <c r="E71" s="16" t="s">
        <v>160</v>
      </c>
      <c r="F71" s="191">
        <v>1.92</v>
      </c>
      <c r="H71" s="31"/>
    </row>
    <row r="72" spans="2:8" s="1" customFormat="1" ht="16.899999999999999" customHeight="1">
      <c r="B72" s="31"/>
      <c r="C72" s="190" t="s">
        <v>418</v>
      </c>
      <c r="D72" s="190" t="s">
        <v>419</v>
      </c>
      <c r="E72" s="16" t="s">
        <v>160</v>
      </c>
      <c r="F72" s="191">
        <v>1.92</v>
      </c>
      <c r="H72" s="31"/>
    </row>
    <row r="73" spans="2:8" s="1" customFormat="1" ht="16.899999999999999" customHeight="1">
      <c r="B73" s="31"/>
      <c r="C73" s="190" t="s">
        <v>441</v>
      </c>
      <c r="D73" s="190" t="s">
        <v>442</v>
      </c>
      <c r="E73" s="16" t="s">
        <v>160</v>
      </c>
      <c r="F73" s="191">
        <v>1.92</v>
      </c>
      <c r="H73" s="31"/>
    </row>
    <row r="74" spans="2:8" s="1" customFormat="1" ht="16.899999999999999" customHeight="1">
      <c r="B74" s="31"/>
      <c r="C74" s="186" t="s">
        <v>119</v>
      </c>
      <c r="D74" s="187" t="s">
        <v>1</v>
      </c>
      <c r="E74" s="188" t="s">
        <v>1</v>
      </c>
      <c r="F74" s="189">
        <v>85.3</v>
      </c>
      <c r="H74" s="31"/>
    </row>
    <row r="75" spans="2:8" s="1" customFormat="1" ht="16.899999999999999" customHeight="1">
      <c r="B75" s="31"/>
      <c r="C75" s="190" t="s">
        <v>1</v>
      </c>
      <c r="D75" s="190" t="s">
        <v>167</v>
      </c>
      <c r="E75" s="16" t="s">
        <v>1</v>
      </c>
      <c r="F75" s="191">
        <v>0</v>
      </c>
      <c r="H75" s="31"/>
    </row>
    <row r="76" spans="2:8" s="1" customFormat="1" ht="16.899999999999999" customHeight="1">
      <c r="B76" s="31"/>
      <c r="C76" s="190" t="s">
        <v>1</v>
      </c>
      <c r="D76" s="190" t="s">
        <v>203</v>
      </c>
      <c r="E76" s="16" t="s">
        <v>1</v>
      </c>
      <c r="F76" s="191">
        <v>85.3</v>
      </c>
      <c r="H76" s="31"/>
    </row>
    <row r="77" spans="2:8" s="1" customFormat="1" ht="16.899999999999999" customHeight="1">
      <c r="B77" s="31"/>
      <c r="C77" s="190" t="s">
        <v>119</v>
      </c>
      <c r="D77" s="190" t="s">
        <v>224</v>
      </c>
      <c r="E77" s="16" t="s">
        <v>1</v>
      </c>
      <c r="F77" s="191">
        <v>85.3</v>
      </c>
      <c r="H77" s="31"/>
    </row>
    <row r="78" spans="2:8" s="1" customFormat="1" ht="16.899999999999999" customHeight="1">
      <c r="B78" s="31"/>
      <c r="C78" s="192" t="s">
        <v>879</v>
      </c>
      <c r="H78" s="31"/>
    </row>
    <row r="79" spans="2:8" s="1" customFormat="1" ht="16.899999999999999" customHeight="1">
      <c r="B79" s="31"/>
      <c r="C79" s="190" t="s">
        <v>373</v>
      </c>
      <c r="D79" s="190" t="s">
        <v>374</v>
      </c>
      <c r="E79" s="16" t="s">
        <v>160</v>
      </c>
      <c r="F79" s="191">
        <v>85.3</v>
      </c>
      <c r="H79" s="31"/>
    </row>
    <row r="80" spans="2:8" s="1" customFormat="1" ht="16.899999999999999" customHeight="1">
      <c r="B80" s="31"/>
      <c r="C80" s="190" t="s">
        <v>358</v>
      </c>
      <c r="D80" s="190" t="s">
        <v>359</v>
      </c>
      <c r="E80" s="16" t="s">
        <v>160</v>
      </c>
      <c r="F80" s="191">
        <v>85.3</v>
      </c>
      <c r="H80" s="31"/>
    </row>
    <row r="81" spans="2:8" s="1" customFormat="1" ht="22.5">
      <c r="B81" s="31"/>
      <c r="C81" s="190" t="s">
        <v>363</v>
      </c>
      <c r="D81" s="190" t="s">
        <v>364</v>
      </c>
      <c r="E81" s="16" t="s">
        <v>160</v>
      </c>
      <c r="F81" s="191">
        <v>85.3</v>
      </c>
      <c r="H81" s="31"/>
    </row>
    <row r="82" spans="2:8" s="1" customFormat="1" ht="16.899999999999999" customHeight="1">
      <c r="B82" s="31"/>
      <c r="C82" s="186" t="s">
        <v>120</v>
      </c>
      <c r="D82" s="187" t="s">
        <v>1</v>
      </c>
      <c r="E82" s="188" t="s">
        <v>1</v>
      </c>
      <c r="F82" s="189">
        <v>10.1</v>
      </c>
      <c r="H82" s="31"/>
    </row>
    <row r="83" spans="2:8" s="1" customFormat="1" ht="16.899999999999999" customHeight="1">
      <c r="B83" s="31"/>
      <c r="C83" s="192" t="s">
        <v>879</v>
      </c>
      <c r="H83" s="31"/>
    </row>
    <row r="84" spans="2:8" s="1" customFormat="1" ht="16.899999999999999" customHeight="1">
      <c r="B84" s="31"/>
      <c r="C84" s="190" t="s">
        <v>258</v>
      </c>
      <c r="D84" s="190" t="s">
        <v>259</v>
      </c>
      <c r="E84" s="16" t="s">
        <v>213</v>
      </c>
      <c r="F84" s="191">
        <v>10.1</v>
      </c>
      <c r="H84" s="31"/>
    </row>
    <row r="85" spans="2:8" s="1" customFormat="1" ht="16.899999999999999" customHeight="1">
      <c r="B85" s="31"/>
      <c r="C85" s="190" t="s">
        <v>334</v>
      </c>
      <c r="D85" s="190" t="s">
        <v>335</v>
      </c>
      <c r="E85" s="16" t="s">
        <v>213</v>
      </c>
      <c r="F85" s="191">
        <v>10.1</v>
      </c>
      <c r="H85" s="31"/>
    </row>
    <row r="86" spans="2:8" s="1" customFormat="1" ht="7.35" customHeight="1">
      <c r="B86" s="43"/>
      <c r="C86" s="44"/>
      <c r="D86" s="44"/>
      <c r="E86" s="44"/>
      <c r="F86" s="44"/>
      <c r="G86" s="44"/>
      <c r="H86" s="31"/>
    </row>
    <row r="87" spans="2:8" s="1" customFormat="1"/>
  </sheetData>
  <sheetProtection algorithmName="SHA-512" hashValue="jtPjm8PFfpwiaoEsfzYJw+7hwGBToNXNxgwP3iNU/joRdw1WgIiERay5FM5LrhI7p83Ge/nL3QfmrTbOdMms8A==" saltValue="mwhoTsAgogM0/p6eblTpPQ==" spinCount="100000" sheet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D.1.1 - ASŘ</vt:lpstr>
      <vt:lpstr>D.1.2 - Zdravotně technic...</vt:lpstr>
      <vt:lpstr>D.1.3 - Plynová zařízení</vt:lpstr>
      <vt:lpstr>D.1.4 - Vzduchotechnika</vt:lpstr>
      <vt:lpstr>D.1.5 - Elektroinstalace</vt:lpstr>
      <vt:lpstr>UT - VYTÁPĚNÍ</vt:lpstr>
      <vt:lpstr>VRN - Vedlejší rozpočtové...</vt:lpstr>
      <vt:lpstr>Seznam figur</vt:lpstr>
      <vt:lpstr>'D.1.1 - ASŘ'!Názvy_tisku</vt:lpstr>
      <vt:lpstr>'D.1.2 - Zdravotně technic...'!Názvy_tisku</vt:lpstr>
      <vt:lpstr>'D.1.3 - Plynová zařízení'!Názvy_tisku</vt:lpstr>
      <vt:lpstr>'D.1.4 - Vzduchotechnika'!Názvy_tisku</vt:lpstr>
      <vt:lpstr>'D.1.5 - Elektroinstalace'!Názvy_tisku</vt:lpstr>
      <vt:lpstr>'Rekapitulace stavby'!Názvy_tisku</vt:lpstr>
      <vt:lpstr>'Seznam figur'!Názvy_tisku</vt:lpstr>
      <vt:lpstr>'UT - VYTÁPĚNÍ'!Názvy_tisku</vt:lpstr>
      <vt:lpstr>'VRN - Vedlejší rozpočtové...'!Názvy_tisku</vt:lpstr>
      <vt:lpstr>'D.1.1 - ASŘ'!Oblast_tisku</vt:lpstr>
      <vt:lpstr>'D.1.2 - Zdravotně technic...'!Oblast_tisku</vt:lpstr>
      <vt:lpstr>'D.1.3 - Plynová zařízení'!Oblast_tisku</vt:lpstr>
      <vt:lpstr>'D.1.4 - Vzduchotechnika'!Oblast_tisku</vt:lpstr>
      <vt:lpstr>'D.1.5 - Elektroinstalace'!Oblast_tisku</vt:lpstr>
      <vt:lpstr>'Rekapitulace stavby'!Oblast_tisku</vt:lpstr>
      <vt:lpstr>'Seznam figur'!Oblast_tisku</vt:lpstr>
      <vt:lpstr>'UT - VYTÁPĚNÍ'!Oblast_tisku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2023-06-14T11:08:40Z</dcterms:created>
  <dcterms:modified xsi:type="dcterms:W3CDTF">2023-06-14T11:09:08Z</dcterms:modified>
</cp:coreProperties>
</file>